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yor Nazarov\Desktop\"/>
    </mc:Choice>
  </mc:AlternateContent>
  <xr:revisionPtr revIDLastSave="0" documentId="13_ncr:1_{401D8CB6-DDBE-4A87-85B4-2548BD03AF0E}" xr6:coauthVersionLast="47" xr6:coauthVersionMax="47" xr10:uidLastSave="{00000000-0000-0000-0000-000000000000}"/>
  <bookViews>
    <workbookView xWindow="-120" yWindow="-120" windowWidth="29040" windowHeight="15720" xr2:uid="{F7510FFA-AC72-42A3-ACEC-48D837B90A99}"/>
  </bookViews>
  <sheets>
    <sheet name="Кв.отчет 1-полуг 2023 г. форма1" sheetId="1" r:id="rId1"/>
  </sheets>
  <definedNames>
    <definedName name="_xlnm.Print_Area" localSheetId="0">'Кв.отчет 1-полуг 2023 г. форма1'!$A$1:$H$219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0" i="1" l="1"/>
  <c r="M210" i="1"/>
  <c r="F210" i="1"/>
  <c r="D210" i="1"/>
  <c r="D83" i="1"/>
  <c r="L78" i="1"/>
  <c r="L93" i="1" s="1"/>
  <c r="M78" i="1"/>
  <c r="L82" i="1"/>
  <c r="M82" i="1"/>
  <c r="L83" i="1"/>
  <c r="M83" i="1"/>
  <c r="F83" i="1" s="1"/>
  <c r="O83" i="1" s="1"/>
  <c r="L95" i="1"/>
  <c r="M95" i="1"/>
  <c r="L104" i="1"/>
  <c r="D104" i="1" s="1"/>
  <c r="M104" i="1"/>
  <c r="F104" i="1" s="1"/>
  <c r="O104" i="1" s="1"/>
  <c r="L123" i="1"/>
  <c r="D123" i="1" s="1"/>
  <c r="N123" i="1" s="1"/>
  <c r="M123" i="1"/>
  <c r="F123" i="1" s="1"/>
  <c r="O123" i="1" s="1"/>
  <c r="M184" i="1"/>
  <c r="M180" i="1" s="1"/>
  <c r="F180" i="1" s="1"/>
  <c r="O180" i="1" s="1"/>
  <c r="L184" i="1"/>
  <c r="L180" i="1" s="1"/>
  <c r="M181" i="1"/>
  <c r="F181" i="1" s="1"/>
  <c r="O181" i="1" s="1"/>
  <c r="L181" i="1"/>
  <c r="D181" i="1" s="1"/>
  <c r="N181" i="1" s="1"/>
  <c r="M162" i="1"/>
  <c r="L162" i="1"/>
  <c r="M160" i="1"/>
  <c r="F160" i="1" s="1"/>
  <c r="O160" i="1" s="1"/>
  <c r="L160" i="1"/>
  <c r="D160" i="1" s="1"/>
  <c r="N160" i="1" s="1"/>
  <c r="M159" i="1"/>
  <c r="L159" i="1"/>
  <c r="M152" i="1"/>
  <c r="F152" i="1" s="1"/>
  <c r="O152" i="1" s="1"/>
  <c r="L152" i="1"/>
  <c r="M143" i="1"/>
  <c r="F143" i="1" s="1"/>
  <c r="O143" i="1" s="1"/>
  <c r="L143" i="1"/>
  <c r="D143" i="1" s="1"/>
  <c r="N143" i="1" s="1"/>
  <c r="M141" i="1"/>
  <c r="F141" i="1" s="1"/>
  <c r="O141" i="1" s="1"/>
  <c r="L141" i="1"/>
  <c r="D141" i="1" s="1"/>
  <c r="N141" i="1" s="1"/>
  <c r="D79" i="1"/>
  <c r="N79" i="1" s="1"/>
  <c r="D80" i="1"/>
  <c r="D81" i="1"/>
  <c r="N81" i="1" s="1"/>
  <c r="D84" i="1"/>
  <c r="N84" i="1" s="1"/>
  <c r="D85" i="1"/>
  <c r="N85" i="1" s="1"/>
  <c r="D86" i="1"/>
  <c r="N86" i="1" s="1"/>
  <c r="D87" i="1"/>
  <c r="N87" i="1" s="1"/>
  <c r="D88" i="1"/>
  <c r="N88" i="1" s="1"/>
  <c r="D89" i="1"/>
  <c r="N89" i="1" s="1"/>
  <c r="D90" i="1"/>
  <c r="N90" i="1" s="1"/>
  <c r="D91" i="1"/>
  <c r="N91" i="1" s="1"/>
  <c r="D92" i="1"/>
  <c r="N92" i="1" s="1"/>
  <c r="D94" i="1"/>
  <c r="D96" i="1"/>
  <c r="D97" i="1"/>
  <c r="N97" i="1" s="1"/>
  <c r="D98" i="1"/>
  <c r="N98" i="1" s="1"/>
  <c r="D99" i="1"/>
  <c r="N99" i="1" s="1"/>
  <c r="D101" i="1"/>
  <c r="N101" i="1" s="1"/>
  <c r="D103" i="1"/>
  <c r="N103" i="1" s="1"/>
  <c r="D105" i="1"/>
  <c r="N105" i="1" s="1"/>
  <c r="D106" i="1"/>
  <c r="N106" i="1" s="1"/>
  <c r="D107" i="1"/>
  <c r="N107" i="1" s="1"/>
  <c r="D108" i="1"/>
  <c r="N108" i="1" s="1"/>
  <c r="D109" i="1"/>
  <c r="N109" i="1" s="1"/>
  <c r="D110" i="1"/>
  <c r="N110" i="1" s="1"/>
  <c r="D111" i="1"/>
  <c r="D112" i="1"/>
  <c r="D113" i="1"/>
  <c r="D114" i="1"/>
  <c r="N114" i="1" s="1"/>
  <c r="D115" i="1"/>
  <c r="N115" i="1" s="1"/>
  <c r="D116" i="1"/>
  <c r="N116" i="1" s="1"/>
  <c r="D117" i="1"/>
  <c r="N117" i="1" s="1"/>
  <c r="D118" i="1"/>
  <c r="D119" i="1"/>
  <c r="N119" i="1" s="1"/>
  <c r="D120" i="1"/>
  <c r="N120" i="1" s="1"/>
  <c r="D121" i="1"/>
  <c r="N121" i="1" s="1"/>
  <c r="D122" i="1"/>
  <c r="N122" i="1" s="1"/>
  <c r="D124" i="1"/>
  <c r="N124" i="1" s="1"/>
  <c r="D125" i="1"/>
  <c r="D126" i="1"/>
  <c r="N126" i="1" s="1"/>
  <c r="D127" i="1"/>
  <c r="N127" i="1" s="1"/>
  <c r="D128" i="1"/>
  <c r="N128" i="1" s="1"/>
  <c r="D129" i="1"/>
  <c r="D132" i="1"/>
  <c r="D133" i="1"/>
  <c r="D134" i="1"/>
  <c r="N134" i="1" s="1"/>
  <c r="D135" i="1"/>
  <c r="N135" i="1" s="1"/>
  <c r="D136" i="1"/>
  <c r="N136" i="1" s="1"/>
  <c r="D137" i="1"/>
  <c r="N137" i="1" s="1"/>
  <c r="D138" i="1"/>
  <c r="N138" i="1" s="1"/>
  <c r="D139" i="1"/>
  <c r="N139" i="1" s="1"/>
  <c r="D140" i="1"/>
  <c r="D142" i="1"/>
  <c r="D144" i="1"/>
  <c r="N144" i="1" s="1"/>
  <c r="D145" i="1"/>
  <c r="N145" i="1" s="1"/>
  <c r="D146" i="1"/>
  <c r="N146" i="1" s="1"/>
  <c r="D147" i="1"/>
  <c r="N147" i="1" s="1"/>
  <c r="D148" i="1"/>
  <c r="N148" i="1" s="1"/>
  <c r="D149" i="1"/>
  <c r="N149" i="1" s="1"/>
  <c r="D150" i="1"/>
  <c r="N150" i="1" s="1"/>
  <c r="D151" i="1"/>
  <c r="D152" i="1"/>
  <c r="D153" i="1"/>
  <c r="N153" i="1" s="1"/>
  <c r="D154" i="1"/>
  <c r="N154" i="1" s="1"/>
  <c r="D155" i="1"/>
  <c r="N155" i="1" s="1"/>
  <c r="D156" i="1"/>
  <c r="D158" i="1"/>
  <c r="D161" i="1"/>
  <c r="N161" i="1" s="1"/>
  <c r="D162" i="1"/>
  <c r="N162" i="1" s="1"/>
  <c r="D163" i="1"/>
  <c r="N163" i="1" s="1"/>
  <c r="D164" i="1"/>
  <c r="N164" i="1" s="1"/>
  <c r="D165" i="1"/>
  <c r="N165" i="1" s="1"/>
  <c r="D166" i="1"/>
  <c r="N166" i="1" s="1"/>
  <c r="D167" i="1"/>
  <c r="N167" i="1" s="1"/>
  <c r="D168" i="1"/>
  <c r="N168" i="1" s="1"/>
  <c r="D169" i="1"/>
  <c r="N169" i="1" s="1"/>
  <c r="D170" i="1"/>
  <c r="N170" i="1" s="1"/>
  <c r="D171" i="1"/>
  <c r="N171" i="1" s="1"/>
  <c r="D172" i="1"/>
  <c r="D173" i="1"/>
  <c r="D174" i="1"/>
  <c r="D175" i="1"/>
  <c r="N175" i="1" s="1"/>
  <c r="D176" i="1"/>
  <c r="N176" i="1" s="1"/>
  <c r="D177" i="1"/>
  <c r="N177" i="1" s="1"/>
  <c r="D178" i="1"/>
  <c r="N178" i="1" s="1"/>
  <c r="D179" i="1"/>
  <c r="N179" i="1" s="1"/>
  <c r="D182" i="1"/>
  <c r="D183" i="1"/>
  <c r="D185" i="1"/>
  <c r="D186" i="1"/>
  <c r="N186" i="1" s="1"/>
  <c r="D187" i="1"/>
  <c r="N187" i="1" s="1"/>
  <c r="D188" i="1"/>
  <c r="N188" i="1" s="1"/>
  <c r="D189" i="1"/>
  <c r="D190" i="1"/>
  <c r="D191" i="1"/>
  <c r="N191" i="1" s="1"/>
  <c r="D192" i="1"/>
  <c r="N192" i="1" s="1"/>
  <c r="D193" i="1"/>
  <c r="N193" i="1" s="1"/>
  <c r="D194" i="1"/>
  <c r="N194" i="1" s="1"/>
  <c r="D195" i="1"/>
  <c r="N195" i="1" s="1"/>
  <c r="D196" i="1"/>
  <c r="N196" i="1" s="1"/>
  <c r="D197" i="1"/>
  <c r="N197" i="1" s="1"/>
  <c r="D198" i="1"/>
  <c r="N198" i="1" s="1"/>
  <c r="D199" i="1"/>
  <c r="N199" i="1" s="1"/>
  <c r="D200" i="1"/>
  <c r="N200" i="1" s="1"/>
  <c r="D201" i="1"/>
  <c r="N201" i="1" s="1"/>
  <c r="D202" i="1"/>
  <c r="N202" i="1" s="1"/>
  <c r="D203" i="1"/>
  <c r="N203" i="1" s="1"/>
  <c r="D204" i="1"/>
  <c r="N204" i="1" s="1"/>
  <c r="D205" i="1"/>
  <c r="N205" i="1" s="1"/>
  <c r="D206" i="1"/>
  <c r="D207" i="1"/>
  <c r="N207" i="1" s="1"/>
  <c r="F127" i="1"/>
  <c r="O127" i="1" s="1"/>
  <c r="F82" i="1"/>
  <c r="O82" i="1" s="1"/>
  <c r="D77" i="1"/>
  <c r="N77" i="1" s="1"/>
  <c r="D76" i="1"/>
  <c r="N76" i="1" s="1"/>
  <c r="F76" i="1"/>
  <c r="O140" i="1"/>
  <c r="O147" i="1"/>
  <c r="O182" i="1"/>
  <c r="O183" i="1"/>
  <c r="O185" i="1"/>
  <c r="O191" i="1"/>
  <c r="F207" i="1"/>
  <c r="O207" i="1" s="1"/>
  <c r="F206" i="1"/>
  <c r="O206" i="1" s="1"/>
  <c r="F205" i="1"/>
  <c r="O205" i="1" s="1"/>
  <c r="F204" i="1"/>
  <c r="O204" i="1" s="1"/>
  <c r="F203" i="1"/>
  <c r="O203" i="1" s="1"/>
  <c r="F202" i="1"/>
  <c r="O202" i="1" s="1"/>
  <c r="F201" i="1"/>
  <c r="O201" i="1" s="1"/>
  <c r="F200" i="1"/>
  <c r="O200" i="1" s="1"/>
  <c r="F199" i="1"/>
  <c r="O199" i="1" s="1"/>
  <c r="F198" i="1"/>
  <c r="O198" i="1" s="1"/>
  <c r="F197" i="1"/>
  <c r="O197" i="1" s="1"/>
  <c r="F196" i="1"/>
  <c r="O196" i="1" s="1"/>
  <c r="F195" i="1"/>
  <c r="O195" i="1" s="1"/>
  <c r="F194" i="1"/>
  <c r="O194" i="1" s="1"/>
  <c r="F193" i="1"/>
  <c r="O193" i="1" s="1"/>
  <c r="F192" i="1"/>
  <c r="O192" i="1" s="1"/>
  <c r="F191" i="1"/>
  <c r="F190" i="1"/>
  <c r="O190" i="1" s="1"/>
  <c r="F189" i="1"/>
  <c r="O189" i="1" s="1"/>
  <c r="F188" i="1"/>
  <c r="O188" i="1" s="1"/>
  <c r="F187" i="1"/>
  <c r="O187" i="1" s="1"/>
  <c r="F186" i="1"/>
  <c r="O186" i="1" s="1"/>
  <c r="F185" i="1"/>
  <c r="F183" i="1"/>
  <c r="F182" i="1"/>
  <c r="F179" i="1"/>
  <c r="O179" i="1" s="1"/>
  <c r="F178" i="1"/>
  <c r="O178" i="1" s="1"/>
  <c r="F177" i="1"/>
  <c r="O177" i="1" s="1"/>
  <c r="F176" i="1"/>
  <c r="O176" i="1" s="1"/>
  <c r="F175" i="1"/>
  <c r="O175" i="1" s="1"/>
  <c r="F174" i="1"/>
  <c r="O174" i="1" s="1"/>
  <c r="F173" i="1"/>
  <c r="O173" i="1" s="1"/>
  <c r="F172" i="1"/>
  <c r="O172" i="1" s="1"/>
  <c r="F171" i="1"/>
  <c r="O171" i="1" s="1"/>
  <c r="F170" i="1"/>
  <c r="O170" i="1" s="1"/>
  <c r="F169" i="1"/>
  <c r="O169" i="1" s="1"/>
  <c r="F168" i="1"/>
  <c r="O168" i="1" s="1"/>
  <c r="F167" i="1"/>
  <c r="O167" i="1" s="1"/>
  <c r="F166" i="1"/>
  <c r="O166" i="1" s="1"/>
  <c r="F165" i="1"/>
  <c r="O165" i="1" s="1"/>
  <c r="F164" i="1"/>
  <c r="O164" i="1" s="1"/>
  <c r="F163" i="1"/>
  <c r="O163" i="1" s="1"/>
  <c r="F162" i="1"/>
  <c r="O162" i="1" s="1"/>
  <c r="F161" i="1"/>
  <c r="O161" i="1" s="1"/>
  <c r="F159" i="1"/>
  <c r="O159" i="1" s="1"/>
  <c r="F158" i="1"/>
  <c r="O158" i="1" s="1"/>
  <c r="F156" i="1"/>
  <c r="O156" i="1" s="1"/>
  <c r="F155" i="1"/>
  <c r="O155" i="1" s="1"/>
  <c r="F154" i="1"/>
  <c r="O154" i="1" s="1"/>
  <c r="F153" i="1"/>
  <c r="O153" i="1" s="1"/>
  <c r="F151" i="1"/>
  <c r="O151" i="1" s="1"/>
  <c r="F150" i="1"/>
  <c r="O150" i="1" s="1"/>
  <c r="F149" i="1"/>
  <c r="O149" i="1" s="1"/>
  <c r="F148" i="1"/>
  <c r="O148" i="1" s="1"/>
  <c r="F147" i="1"/>
  <c r="F146" i="1"/>
  <c r="O146" i="1" s="1"/>
  <c r="F145" i="1"/>
  <c r="O145" i="1" s="1"/>
  <c r="F144" i="1"/>
  <c r="O144" i="1" s="1"/>
  <c r="F142" i="1"/>
  <c r="O142" i="1" s="1"/>
  <c r="F140" i="1"/>
  <c r="F139" i="1"/>
  <c r="O139" i="1" s="1"/>
  <c r="F138" i="1"/>
  <c r="O138" i="1" s="1"/>
  <c r="F137" i="1"/>
  <c r="O137" i="1" s="1"/>
  <c r="F136" i="1"/>
  <c r="O136" i="1" s="1"/>
  <c r="F135" i="1"/>
  <c r="O135" i="1" s="1"/>
  <c r="F134" i="1"/>
  <c r="O134" i="1" s="1"/>
  <c r="N140" i="1"/>
  <c r="N142" i="1"/>
  <c r="N151" i="1"/>
  <c r="N156" i="1"/>
  <c r="N158" i="1"/>
  <c r="N172" i="1"/>
  <c r="N173" i="1"/>
  <c r="N174" i="1"/>
  <c r="N182" i="1"/>
  <c r="N183" i="1"/>
  <c r="N185" i="1"/>
  <c r="N189" i="1"/>
  <c r="N190" i="1"/>
  <c r="N206" i="1"/>
  <c r="F129" i="1"/>
  <c r="O129" i="1" s="1"/>
  <c r="F128" i="1"/>
  <c r="O128" i="1" s="1"/>
  <c r="F126" i="1"/>
  <c r="O126" i="1" s="1"/>
  <c r="F125" i="1"/>
  <c r="O125" i="1" s="1"/>
  <c r="F124" i="1"/>
  <c r="O124" i="1" s="1"/>
  <c r="F122" i="1"/>
  <c r="O122" i="1" s="1"/>
  <c r="F121" i="1"/>
  <c r="O121" i="1" s="1"/>
  <c r="F120" i="1"/>
  <c r="O120" i="1" s="1"/>
  <c r="F119" i="1"/>
  <c r="O119" i="1" s="1"/>
  <c r="F118" i="1"/>
  <c r="O118" i="1" s="1"/>
  <c r="F117" i="1"/>
  <c r="O117" i="1" s="1"/>
  <c r="F116" i="1"/>
  <c r="O116" i="1" s="1"/>
  <c r="F115" i="1"/>
  <c r="O115" i="1" s="1"/>
  <c r="F114" i="1"/>
  <c r="O114" i="1" s="1"/>
  <c r="F113" i="1"/>
  <c r="O113" i="1" s="1"/>
  <c r="F112" i="1"/>
  <c r="O112" i="1" s="1"/>
  <c r="F111" i="1"/>
  <c r="O111" i="1" s="1"/>
  <c r="F110" i="1"/>
  <c r="O110" i="1" s="1"/>
  <c r="F109" i="1"/>
  <c r="O109" i="1" s="1"/>
  <c r="F108" i="1"/>
  <c r="O108" i="1" s="1"/>
  <c r="F107" i="1"/>
  <c r="O107" i="1" s="1"/>
  <c r="F106" i="1"/>
  <c r="O106" i="1" s="1"/>
  <c r="F105" i="1"/>
  <c r="O105" i="1" s="1"/>
  <c r="F103" i="1"/>
  <c r="O103" i="1" s="1"/>
  <c r="F101" i="1"/>
  <c r="O101" i="1" s="1"/>
  <c r="F99" i="1"/>
  <c r="O99" i="1" s="1"/>
  <c r="F98" i="1"/>
  <c r="O98" i="1" s="1"/>
  <c r="F97" i="1"/>
  <c r="O97" i="1" s="1"/>
  <c r="F96" i="1"/>
  <c r="O96" i="1" s="1"/>
  <c r="F94" i="1"/>
  <c r="O94" i="1" s="1"/>
  <c r="F92" i="1"/>
  <c r="O92" i="1" s="1"/>
  <c r="F91" i="1"/>
  <c r="O91" i="1" s="1"/>
  <c r="F90" i="1"/>
  <c r="O90" i="1" s="1"/>
  <c r="F89" i="1"/>
  <c r="O89" i="1" s="1"/>
  <c r="F88" i="1"/>
  <c r="O88" i="1" s="1"/>
  <c r="F87" i="1"/>
  <c r="O87" i="1" s="1"/>
  <c r="F86" i="1"/>
  <c r="O86" i="1" s="1"/>
  <c r="F85" i="1"/>
  <c r="O85" i="1" s="1"/>
  <c r="F84" i="1"/>
  <c r="O84" i="1" s="1"/>
  <c r="F81" i="1"/>
  <c r="O81" i="1" s="1"/>
  <c r="F80" i="1"/>
  <c r="O80" i="1" s="1"/>
  <c r="F79" i="1"/>
  <c r="O79" i="1" s="1"/>
  <c r="F77" i="1"/>
  <c r="O77" i="1" s="1"/>
  <c r="O76" i="1"/>
  <c r="N80" i="1"/>
  <c r="N94" i="1"/>
  <c r="N96" i="1"/>
  <c r="N111" i="1"/>
  <c r="N112" i="1"/>
  <c r="N113" i="1"/>
  <c r="N118" i="1"/>
  <c r="N125" i="1"/>
  <c r="N129" i="1"/>
  <c r="D184" i="1" l="1"/>
  <c r="N184" i="1" s="1"/>
  <c r="F184" i="1"/>
  <c r="O184" i="1" s="1"/>
  <c r="L157" i="1"/>
  <c r="D157" i="1" s="1"/>
  <c r="M93" i="1"/>
  <c r="F78" i="1"/>
  <c r="O78" i="1" s="1"/>
  <c r="F93" i="1"/>
  <c r="O93" i="1" s="1"/>
  <c r="M102" i="1"/>
  <c r="M100" i="1" s="1"/>
  <c r="F100" i="1" s="1"/>
  <c r="O100" i="1" s="1"/>
  <c r="D78" i="1"/>
  <c r="N78" i="1" s="1"/>
  <c r="L102" i="1"/>
  <c r="D95" i="1"/>
  <c r="N95" i="1" s="1"/>
  <c r="F95" i="1"/>
  <c r="O95" i="1" s="1"/>
  <c r="D93" i="1"/>
  <c r="N93" i="1" s="1"/>
  <c r="D82" i="1"/>
  <c r="N82" i="1" s="1"/>
  <c r="L208" i="1"/>
  <c r="D208" i="1" s="1"/>
  <c r="N208" i="1" s="1"/>
  <c r="D159" i="1"/>
  <c r="N159" i="1" s="1"/>
  <c r="N152" i="1"/>
  <c r="M208" i="1"/>
  <c r="F208" i="1" s="1"/>
  <c r="O208" i="1" s="1"/>
  <c r="M157" i="1"/>
  <c r="D180" i="1"/>
  <c r="N180" i="1" s="1"/>
  <c r="N83" i="1"/>
  <c r="N104" i="1"/>
  <c r="N157" i="1" l="1"/>
  <c r="F102" i="1"/>
  <c r="O102" i="1" s="1"/>
  <c r="D102" i="1"/>
  <c r="N102" i="1" s="1"/>
  <c r="L100" i="1"/>
  <c r="L130" i="1" s="1"/>
  <c r="L131" i="1" s="1"/>
  <c r="M130" i="1"/>
  <c r="M131" i="1" s="1"/>
  <c r="D100" i="1"/>
  <c r="N100" i="1" s="1"/>
  <c r="L209" i="1"/>
  <c r="D209" i="1" s="1"/>
  <c r="F157" i="1"/>
  <c r="O157" i="1" s="1"/>
  <c r="M209" i="1"/>
  <c r="F209" i="1" s="1"/>
  <c r="O209" i="1" s="1"/>
  <c r="D130" i="1" l="1"/>
  <c r="N130" i="1" s="1"/>
  <c r="D131" i="1"/>
  <c r="N131" i="1" s="1"/>
  <c r="N209" i="1"/>
  <c r="F130" i="1"/>
  <c r="O130" i="1" s="1"/>
  <c r="F131" i="1"/>
  <c r="O131" i="1" s="1"/>
</calcChain>
</file>

<file path=xl/sharedStrings.xml><?xml version="1.0" encoding="utf-8"?>
<sst xmlns="http://schemas.openxmlformats.org/spreadsheetml/2006/main" count="632" uniqueCount="334">
  <si>
    <t>ПРИЛОЖЕНИЕ N 1</t>
  </si>
  <si>
    <t>к Правилам</t>
  </si>
  <si>
    <t xml:space="preserve">Настоящее Приложение в редакции </t>
  </si>
  <si>
    <r>
      <t>Приказа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800080"/>
        <rFont val="Times New Roman"/>
        <family val="1"/>
        <charset val="204"/>
      </rPr>
      <t xml:space="preserve">гендиректора ЦКРРЦБ, </t>
    </r>
  </si>
  <si>
    <t>зарегистрированного МЮ 13.12.2016 г. N 2383-4</t>
  </si>
  <si>
    <t>(См. Предыдущую редакцию)</t>
  </si>
  <si>
    <t xml:space="preserve">КВАРТАЛЬНЫЙ ОТЧЕТ </t>
  </si>
  <si>
    <t xml:space="preserve">            </t>
  </si>
  <si>
    <t>1.</t>
  </si>
  <si>
    <t xml:space="preserve">        </t>
  </si>
  <si>
    <t>НАИМЕНОВАНИЕ ЭМИТЕНТА</t>
  </si>
  <si>
    <t xml:space="preserve">           </t>
  </si>
  <si>
    <t>Полное:</t>
  </si>
  <si>
    <t xml:space="preserve"> </t>
  </si>
  <si>
    <t>Сокращенное:</t>
  </si>
  <si>
    <t>Наименование биржевого тикера:*</t>
  </si>
  <si>
    <t xml:space="preserve">2. </t>
  </si>
  <si>
    <t xml:space="preserve">          </t>
  </si>
  <si>
    <t>КОНТАКТНЫЕ ДАННЫЕ</t>
  </si>
  <si>
    <t>Местонахождение:</t>
  </si>
  <si>
    <t>Почтовый адрес:</t>
  </si>
  <si>
    <t>Адрес электронной почты: *</t>
  </si>
  <si>
    <t>Официальный веб-сайт: *</t>
  </si>
  <si>
    <t xml:space="preserve">3. </t>
  </si>
  <si>
    <t xml:space="preserve">         </t>
  </si>
  <si>
    <t>БАНКОВСКИЕ РЕКВИЗИТЫ</t>
  </si>
  <si>
    <t>Наименование обслуживающего банка:</t>
  </si>
  <si>
    <t>Номер расчетного счета:</t>
  </si>
  <si>
    <t>МФО:</t>
  </si>
  <si>
    <t>4.</t>
  </si>
  <si>
    <t xml:space="preserve">РЕГИСТРАЦИОННЫЕ И ИДЕНТИФИКАЦИОННЫЕ </t>
  </si>
  <si>
    <t>НОМЕРА, ПРИСВОЕННЫЕ:</t>
  </si>
  <si>
    <t>регистрирующим органом:</t>
  </si>
  <si>
    <t>органом государственной налоговой службы (ИНН):</t>
  </si>
  <si>
    <t>Номера, присвоенные органами государственной статистики:</t>
  </si>
  <si>
    <t xml:space="preserve">      </t>
  </si>
  <si>
    <t>КФС:</t>
  </si>
  <si>
    <t>ОКПО:</t>
  </si>
  <si>
    <t>ОКЭД:</t>
  </si>
  <si>
    <t>СОАТО:</t>
  </si>
  <si>
    <t>5.</t>
  </si>
  <si>
    <t xml:space="preserve">БУХГАЛТЕРСКИЙ БАЛАНС </t>
  </si>
  <si>
    <t>(тыс. сум.)</t>
  </si>
  <si>
    <t>Наименование показателя</t>
  </si>
  <si>
    <t>Код стр.</t>
  </si>
  <si>
    <t>На начало отчетного периода</t>
  </si>
  <si>
    <t>На конец отчетного периода</t>
  </si>
  <si>
    <t>ДЛЯ СТРАХОВЫХ КОМПАНИЙ</t>
  </si>
  <si>
    <t xml:space="preserve">     </t>
  </si>
  <si>
    <t xml:space="preserve">Ф.И.О. руководителя исполнительного органа: </t>
  </si>
  <si>
    <t xml:space="preserve">Ф.И.О. уполномоченного лица, разместившего информацию на веб-сайте: </t>
  </si>
  <si>
    <t xml:space="preserve">               </t>
  </si>
  <si>
    <t>*) Указывается при наличии.</t>
  </si>
  <si>
    <t>Акционерное общество "ALFA INVEST страховая компания"</t>
  </si>
  <si>
    <t>АО "ALFA INVEST страховая компания"</t>
  </si>
  <si>
    <t>Республика Узбекистан, г. Ташкент, Шайхантахурский район ул. Лабзак, 10.</t>
  </si>
  <si>
    <t>Республика Узбекистан, 100128, г. Ташкент, Шайхантахурский район, ул. Лабзак, 10..</t>
  </si>
  <si>
    <t>alfainvest@alfainvest.uz</t>
  </si>
  <si>
    <t>https://alfainvest.uz</t>
  </si>
  <si>
    <t>ОАИКБ “Ипак Йули”
Адрес банка: Узбекистан, 100017, г. Ташкент, ул. А. Кадыри, 2.</t>
  </si>
  <si>
    <t xml:space="preserve">20214000504273606001 - сум </t>
  </si>
  <si>
    <t>МФО 00444</t>
  </si>
  <si>
    <t>Ахметова Инесса Юрьевна</t>
  </si>
  <si>
    <t>нет</t>
  </si>
  <si>
    <t>Актив</t>
  </si>
  <si>
    <t/>
  </si>
  <si>
    <t>I. Долгосрочные активы</t>
  </si>
  <si>
    <t>Основные средства:</t>
  </si>
  <si>
    <t>Первоначальная (восстановительная) стоимость (0100, 0300)</t>
  </si>
  <si>
    <t>010</t>
  </si>
  <si>
    <t>Сумма износа (0200)</t>
  </si>
  <si>
    <t>011</t>
  </si>
  <si>
    <t>Остаточная (балансовая) стоимость (стр. 010 - 011)</t>
  </si>
  <si>
    <t>012</t>
  </si>
  <si>
    <t>Нематериальные активы:</t>
  </si>
  <si>
    <t>Первоначальная стоимость (0400)</t>
  </si>
  <si>
    <t>020</t>
  </si>
  <si>
    <t>Сумма амортизации (0500)</t>
  </si>
  <si>
    <t>021</t>
  </si>
  <si>
    <t>Остаточная (балансовая) стоимость (стр. 020 - 021)</t>
  </si>
  <si>
    <t>022</t>
  </si>
  <si>
    <t>Долгосрочные инвестиции, всего (стр. 040 + 050 + 060 + 070 + 080), в том числе:</t>
  </si>
  <si>
    <t>030</t>
  </si>
  <si>
    <t>Ценные бумаги (0610)</t>
  </si>
  <si>
    <t>040</t>
  </si>
  <si>
    <t>Инвестиции в дочерние хозяйственные общества (0620)</t>
  </si>
  <si>
    <t>050</t>
  </si>
  <si>
    <t>Инвестиции в зависимые хозяйственные общества (0630)</t>
  </si>
  <si>
    <t>060</t>
  </si>
  <si>
    <t>Инвестиции в предприятия с иностранным капиталом (0640)</t>
  </si>
  <si>
    <t>070</t>
  </si>
  <si>
    <t>Прочие долгосрочные инвестиции (0690)</t>
  </si>
  <si>
    <t>080</t>
  </si>
  <si>
    <t>Оборудование к установке (0700)</t>
  </si>
  <si>
    <t>090</t>
  </si>
  <si>
    <t>Капитальные вложения (0800)</t>
  </si>
  <si>
    <t>100</t>
  </si>
  <si>
    <t>Долгосрочная дебиторская задолженность (0910, 0920, 0930, 0940)</t>
  </si>
  <si>
    <t>110</t>
  </si>
  <si>
    <t>Долгосрочные отсроченные расходы (0950, 0960, 0990)</t>
  </si>
  <si>
    <t>120</t>
  </si>
  <si>
    <t>Итого по разделу I (стр. 012 + 022 + 030 + 090 + 100 + 110 + 120)</t>
  </si>
  <si>
    <t>130</t>
  </si>
  <si>
    <t>II. Текущие активы</t>
  </si>
  <si>
    <t>Товарно-материальные запасы, всего (стр.150 + 160), в том числе:</t>
  </si>
  <si>
    <t>140</t>
  </si>
  <si>
    <t>Материалы (1000, 1500, 1600)</t>
  </si>
  <si>
    <t>150</t>
  </si>
  <si>
    <t>Незавершенные услуги (2000, 2300, 2700)</t>
  </si>
  <si>
    <t>160</t>
  </si>
  <si>
    <t>Расходы будущих периодов (3100)</t>
  </si>
  <si>
    <t>170</t>
  </si>
  <si>
    <t>Отсроченные расходы (3200)</t>
  </si>
  <si>
    <t>180</t>
  </si>
  <si>
    <t>Дебиторы, всего (стр. 200 + 310 + 320 + 330 + 340 + 350 + 360 + 370 + 380 + 390)</t>
  </si>
  <si>
    <t>190</t>
  </si>
  <si>
    <t>из нее: просроченная</t>
  </si>
  <si>
    <t>191</t>
  </si>
  <si>
    <t>Счета к оплате, всего (стр. 210 + 220 - 400)</t>
  </si>
  <si>
    <t>200</t>
  </si>
  <si>
    <t>Задолженность покупателей и заказчиков (4010, 4020)</t>
  </si>
  <si>
    <t>210</t>
  </si>
  <si>
    <t>Дебиторы по страховым операциям, всего (стр. 230 + 240 + 250 + 260 + 270 + 280 + 290 + 300)</t>
  </si>
  <si>
    <t>220</t>
  </si>
  <si>
    <t>Задолженность страхователей (4030)</t>
  </si>
  <si>
    <t>230</t>
  </si>
  <si>
    <t>Задолженность страховых агентов и брокеров (4040)</t>
  </si>
  <si>
    <t>240</t>
  </si>
  <si>
    <t>Задолженность перестрахователей (4050)</t>
  </si>
  <si>
    <t>250</t>
  </si>
  <si>
    <t>Задолженность перестраховщиков по комиссионным вознаграждениям, тантьемам и другим вознаграждениям (4051)</t>
  </si>
  <si>
    <t>260</t>
  </si>
  <si>
    <t>Задолженность перестраховщиков (4060)</t>
  </si>
  <si>
    <t>270</t>
  </si>
  <si>
    <t>Ссуды по страхованию жизни (4070)</t>
  </si>
  <si>
    <t>280</t>
  </si>
  <si>
    <t>Депо убытков страховщика у других страховщиков (4080)</t>
  </si>
  <si>
    <t>290</t>
  </si>
  <si>
    <t>Депо премий страховщика у других страховщиков (4090)</t>
  </si>
  <si>
    <t>300</t>
  </si>
  <si>
    <t>Задолженность обособленных подразделений (4110)</t>
  </si>
  <si>
    <t>310</t>
  </si>
  <si>
    <t>Задолженность дочерних и зависимых хозяйственных обществ (4120)</t>
  </si>
  <si>
    <t>320</t>
  </si>
  <si>
    <t>Авансы, выданные персоналу (4200)</t>
  </si>
  <si>
    <t>330</t>
  </si>
  <si>
    <t>Авансы, выданные поставщикам и подрядчикам (4300)</t>
  </si>
  <si>
    <t>340</t>
  </si>
  <si>
    <t>Авансовые платежи в бюджет (4400)</t>
  </si>
  <si>
    <t>350</t>
  </si>
  <si>
    <t>Авансовые платежи в государственные целевые фонды и по страхованию (4500)</t>
  </si>
  <si>
    <t>360</t>
  </si>
  <si>
    <t>Задолженность учредителей по вкладам в уставный капитал (4600)</t>
  </si>
  <si>
    <t>370</t>
  </si>
  <si>
    <t>Задолженность персонала по прочим операциям (4700)</t>
  </si>
  <si>
    <t>380</t>
  </si>
  <si>
    <t>Прочие дебиторские задолженности (4800)</t>
  </si>
  <si>
    <t>390</t>
  </si>
  <si>
    <t>Резервы по сомнительным долгам (4900)</t>
  </si>
  <si>
    <t>400</t>
  </si>
  <si>
    <t>Денежные средства, всего (стр. 420 + 430 + 440 + 450), в том числе:</t>
  </si>
  <si>
    <t>410</t>
  </si>
  <si>
    <t>Денежные средства в кассе (5000)</t>
  </si>
  <si>
    <t>420</t>
  </si>
  <si>
    <t>Денежные средства на расчетном счете (5100)</t>
  </si>
  <si>
    <t>430</t>
  </si>
  <si>
    <t>Денежные средства в иностранной валюте (5200)</t>
  </si>
  <si>
    <t>440</t>
  </si>
  <si>
    <t>Прочие денежные средства и эквиваленты (5500, 5600, 5700)</t>
  </si>
  <si>
    <t>450</t>
  </si>
  <si>
    <t>Краткосрочные инвестиции (5800)</t>
  </si>
  <si>
    <t>460</t>
  </si>
  <si>
    <t>Прочие текущие активы (5900)</t>
  </si>
  <si>
    <t>470</t>
  </si>
  <si>
    <t>Итого по разделу II (стр. 140 + 170 + 180 + 190 + 410 + 460 + 470)</t>
  </si>
  <si>
    <t>480</t>
  </si>
  <si>
    <t>Всего по активу баланса (стр. 130 + 480)</t>
  </si>
  <si>
    <t>490</t>
  </si>
  <si>
    <t>Пассив</t>
  </si>
  <si>
    <t>I. Источники собственных средств</t>
  </si>
  <si>
    <t>Уставный капитал (8300)</t>
  </si>
  <si>
    <t>500</t>
  </si>
  <si>
    <t>Добавленный капитал (8400)</t>
  </si>
  <si>
    <t>510</t>
  </si>
  <si>
    <t>Резервный капитал (8500)</t>
  </si>
  <si>
    <t>520</t>
  </si>
  <si>
    <t>Выкупленные собственные акции (8600)</t>
  </si>
  <si>
    <t>530</t>
  </si>
  <si>
    <t>Нераспределенная прибыль (непокрытый убыток) (8700)</t>
  </si>
  <si>
    <t>540</t>
  </si>
  <si>
    <t>Целевые поступления (8800)</t>
  </si>
  <si>
    <t>550</t>
  </si>
  <si>
    <t>Резервы предстоящих расходов и платежей (8900)</t>
  </si>
  <si>
    <t>560</t>
  </si>
  <si>
    <t>Итого по разделу I (стр. 500 + 510 + 520-530 + 540 + 550 + 560)</t>
  </si>
  <si>
    <t>570</t>
  </si>
  <si>
    <t>II. Страховые резервы</t>
  </si>
  <si>
    <t>Страховые резервы, всего (стр. 590 + 600 + 610 + 620 + 630 + 640 + 650 + 660)</t>
  </si>
  <si>
    <t>580</t>
  </si>
  <si>
    <t>Резерв незаработанной премии (8010)</t>
  </si>
  <si>
    <t>590</t>
  </si>
  <si>
    <t>Резерв произошедших, но не заявленных убытков (8020)</t>
  </si>
  <si>
    <t>600</t>
  </si>
  <si>
    <t>Резерв заявленных, но неурегулированных убытков (8030)</t>
  </si>
  <si>
    <t>610</t>
  </si>
  <si>
    <t>Резерв предупредительных мероприятий (8040)</t>
  </si>
  <si>
    <t>620</t>
  </si>
  <si>
    <t>Резерв несоответствия активов (8050)</t>
  </si>
  <si>
    <t>630</t>
  </si>
  <si>
    <t>Резерв катастроф (8060)</t>
  </si>
  <si>
    <t>640</t>
  </si>
  <si>
    <t>Резерв колебания убыточности (8070)</t>
  </si>
  <si>
    <t>650</t>
  </si>
  <si>
    <t>Резервы по страхованию жизни (8090)</t>
  </si>
  <si>
    <t>660</t>
  </si>
  <si>
    <t>Доля перестраховщиков в страховых резервах,всего (стр. 680 + 690 + 700 + 710)</t>
  </si>
  <si>
    <t>670</t>
  </si>
  <si>
    <t>Доля перестраховщиков в резерве незаработанной премии (8110)</t>
  </si>
  <si>
    <t>680</t>
  </si>
  <si>
    <t>Доля перестраховщиков в резерве заявленных, но неурегулированных убытков (8120)</t>
  </si>
  <si>
    <t>690</t>
  </si>
  <si>
    <t>Доля перестраховщиков в резерве произошедших, но не заявленных убытков (8130)</t>
  </si>
  <si>
    <t>700</t>
  </si>
  <si>
    <t>Доля перестраховщиков в резервах по страхованию жизни (8140)</t>
  </si>
  <si>
    <t>710</t>
  </si>
  <si>
    <t>Итого по разделу II (стр. 580 - 670)</t>
  </si>
  <si>
    <t>720</t>
  </si>
  <si>
    <t>III. Обязательства</t>
  </si>
  <si>
    <t>Долгосрочные обязательства, всего (стр. 740 + 750 + 850 + 860 + 870 + 880 + 890 + 900 + 910 + 920)</t>
  </si>
  <si>
    <t>730</t>
  </si>
  <si>
    <t>в том числе: долгосрочная кредиторская задолженность
(стр. 740 + 760 + 770 + 780 + 790 + 800 + 820 + 830 + 850 + 870 + 890 + 920)</t>
  </si>
  <si>
    <t>731</t>
  </si>
  <si>
    <t>Долгосрочная задолженость поставщикам и подрядчикам (7010, 7020)</t>
  </si>
  <si>
    <t>740</t>
  </si>
  <si>
    <t>Долгосрочные обязательства по страховым операциям, всего
(стр. 760 + 770 + 780 + 790 + 800 + 810 + 820 + 830)</t>
  </si>
  <si>
    <t>750</t>
  </si>
  <si>
    <t>Долгосрочная задолженность подрядчикам, осуществляющим предупредительные мероприятия (7011)</t>
  </si>
  <si>
    <t>760</t>
  </si>
  <si>
    <t>Долгосрочная задолженность страхователям (7030)</t>
  </si>
  <si>
    <t>770</t>
  </si>
  <si>
    <t>Долгосрочная задолженность страховым агентам и брокерам (7040)</t>
  </si>
  <si>
    <t>780</t>
  </si>
  <si>
    <t>Долгосрочная задолженность перестрахователям (7050)</t>
  </si>
  <si>
    <t>790</t>
  </si>
  <si>
    <t>Долгосрочная задолженность перестраховщикам (7060)</t>
  </si>
  <si>
    <t>800</t>
  </si>
  <si>
    <t>Депо премии перестраховщиков (7070)</t>
  </si>
  <si>
    <t>810</t>
  </si>
  <si>
    <t>Долгосрочная задолженность перестрахователям по комиссионным вознаграждениям, тантьемам и другим вознаграждениям (7080)</t>
  </si>
  <si>
    <t>820</t>
  </si>
  <si>
    <t>Долгосрочная задолженность актуариям, аджастерам, сюрвейерам и ассистансам (7090)</t>
  </si>
  <si>
    <t>830</t>
  </si>
  <si>
    <t>Долгосрочная задолженность обособленным подразделениям (7110)</t>
  </si>
  <si>
    <t>840</t>
  </si>
  <si>
    <t>Долгосрочная задолженность дочерним и зависимым хозяйственным обществам (7120)</t>
  </si>
  <si>
    <t>850</t>
  </si>
  <si>
    <t>Долгосрочные отсроченные доходы (7210, 7220, 7230)</t>
  </si>
  <si>
    <t>860</t>
  </si>
  <si>
    <t>Долгосрочные отсроченные обязательства по налогам и другим обязательным платежам (7240)</t>
  </si>
  <si>
    <t>870</t>
  </si>
  <si>
    <t>Прочие долгосрочные отсроченные обязательства (7250, 7290)</t>
  </si>
  <si>
    <t>880</t>
  </si>
  <si>
    <t>Авансы, полученные от покупателей и заказчиков (7300)</t>
  </si>
  <si>
    <t>890</t>
  </si>
  <si>
    <t>Долгосрочные банковские кредиты (7810)</t>
  </si>
  <si>
    <t>900</t>
  </si>
  <si>
    <t>Долгосрочные займы (7820, 7830, 7840)</t>
  </si>
  <si>
    <t>910</t>
  </si>
  <si>
    <t>Прочие долгосрочные кредиторские задолженности (7900)</t>
  </si>
  <si>
    <t>920</t>
  </si>
  <si>
    <t>Текущие обязательства, всего
(стр. 940+950+1050+1060+1070+1080+1090+1100+1110+1120+1130+1140+1150+ 1160+1170+1180)</t>
  </si>
  <si>
    <t>930</t>
  </si>
  <si>
    <t>в том числе: текущая кредиторская задолженность (стр. 940 + 960 + 970 + 980 + 990 + 1000 + 1020 + 1030+1050 + 1070 + 1090 + 1100 + 1110 + 1120 + 1130 + 1140 + 1180)</t>
  </si>
  <si>
    <t>931</t>
  </si>
  <si>
    <t>из нее: просроченная текущая кредиторская задолженность</t>
  </si>
  <si>
    <t>932</t>
  </si>
  <si>
    <t>Задолженность поставщикам и подрядчикам (6010, 6020)</t>
  </si>
  <si>
    <t>940</t>
  </si>
  <si>
    <t>Обязательства по страховым операциям, всего
(стр. 960 + 970 + 980 + 990 + 1000 + 1010 + 1020 + 1030)</t>
  </si>
  <si>
    <t>950</t>
  </si>
  <si>
    <t>Задолженность подрядчикам, осуществляющим предупредительные мероприятия (6011)</t>
  </si>
  <si>
    <t>960</t>
  </si>
  <si>
    <t>Задолженность страхователям (6030)</t>
  </si>
  <si>
    <t>970</t>
  </si>
  <si>
    <t>Задолженность страховым агентам и брокерам (6040)</t>
  </si>
  <si>
    <t>980</t>
  </si>
  <si>
    <t>Задолженность перестрахователям (6050)</t>
  </si>
  <si>
    <t>990</t>
  </si>
  <si>
    <t>Задолженность перестраховщикам (6060)</t>
  </si>
  <si>
    <t>1000</t>
  </si>
  <si>
    <t>Депо премии перестраховщиков (6070)</t>
  </si>
  <si>
    <t>1010</t>
  </si>
  <si>
    <t>Задолженность перестрахователям по комиссионным вознаграждениям, тантьемам и другим вознаграждениям (6080)</t>
  </si>
  <si>
    <t>1020</t>
  </si>
  <si>
    <t>Задолженность актуариям, аджастерам, сюрвейерам и ассистансам (6090)</t>
  </si>
  <si>
    <t>1030</t>
  </si>
  <si>
    <t>Задолженность обособленным подразделениям (6110)</t>
  </si>
  <si>
    <t>1040</t>
  </si>
  <si>
    <t>Задолженность дочерним и зависимым хозяйственным обществам (6120)</t>
  </si>
  <si>
    <t>1050</t>
  </si>
  <si>
    <t>Отсроченные доходы (6210, 6220, 6230)</t>
  </si>
  <si>
    <t>1060</t>
  </si>
  <si>
    <t>Отсроченные обязательства по налогам и другим обязательным платежам (6240)</t>
  </si>
  <si>
    <t>1070</t>
  </si>
  <si>
    <t>Прочие отсроченные обязательства (6250, 6290)</t>
  </si>
  <si>
    <t>1080</t>
  </si>
  <si>
    <t>Полученные авансы (6300)</t>
  </si>
  <si>
    <t>1090</t>
  </si>
  <si>
    <t>Задолженность по платежам в бюджет (6400)</t>
  </si>
  <si>
    <t>1100</t>
  </si>
  <si>
    <t>Задолженность по страхованию (6510)</t>
  </si>
  <si>
    <t>1110</t>
  </si>
  <si>
    <t>Задолженность по платежам в государственные целевые фонды (6520)</t>
  </si>
  <si>
    <t>1120</t>
  </si>
  <si>
    <t>Задолженность учредителям (6600)</t>
  </si>
  <si>
    <t>1130</t>
  </si>
  <si>
    <t>Задолженность по оплате труда (6700)</t>
  </si>
  <si>
    <t>1140</t>
  </si>
  <si>
    <t>Краткосрочные банковские кредиты (6810)</t>
  </si>
  <si>
    <t>1150</t>
  </si>
  <si>
    <t>Краткосрочные займы (6820, 6830, 6840)</t>
  </si>
  <si>
    <t>1160</t>
  </si>
  <si>
    <t>Текущая часть долгосрочных обязательств (6950)</t>
  </si>
  <si>
    <t>1170</t>
  </si>
  <si>
    <t>Прочие кредиторские задолженности (6900 кроме 6950)</t>
  </si>
  <si>
    <t>1180</t>
  </si>
  <si>
    <t>Итого по разделу III (стр. 730 + 930)</t>
  </si>
  <si>
    <t>1190</t>
  </si>
  <si>
    <t>Всего по пассиву баланса (стр. 570 + 720 + 1190)</t>
  </si>
  <si>
    <t>1200</t>
  </si>
  <si>
    <t>Сатимкулова Назокат Узаковна</t>
  </si>
  <si>
    <t>девяти месяцев 2023 года</t>
  </si>
  <si>
    <t xml:space="preserve">Ф.И.О. и.о. главного бухгалтера: </t>
  </si>
  <si>
    <r>
      <t>эмитента по итогам первого квартала /</t>
    </r>
    <r>
      <rPr>
        <b/>
        <u/>
        <sz val="14"/>
        <color theme="1"/>
        <rFont val="Times New Roman"/>
        <family val="1"/>
        <charset val="204"/>
      </rPr>
      <t>первого полугодия</t>
    </r>
    <r>
      <rPr>
        <b/>
        <sz val="14"/>
        <color theme="1"/>
        <rFont val="Times New Roman"/>
        <family val="1"/>
        <charset val="204"/>
      </rPr>
      <t>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</si>
</sst>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Virtec Times New Roman Uz"/>
    </font>
    <font>
      <sz val="12"/>
      <color rgb="FF80008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0"/>
      <color indexed="10"/>
      <name val="Arial"/>
      <family val="2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9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" fontId="10" fillId="0" borderId="0" xfId="0" applyNumberFormat="1" applyFont="1"/>
    <xf numFmtId="4" fontId="11" fillId="0" borderId="0" xfId="0" applyNumberFormat="1" applyFont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3" fillId="0" borderId="0" xfId="0" applyFont="1"/>
    <xf numFmtId="4" fontId="13" fillId="0" borderId="0" xfId="0" applyNumberFormat="1" applyFont="1"/>
    <xf numFmtId="4" fontId="14" fillId="0" borderId="15" xfId="0" applyNumberFormat="1" applyFont="1" applyBorder="1" applyAlignment="1">
      <alignment horizontal="center" vertical="center" wrapText="1"/>
    </xf>
    <xf numFmtId="4" fontId="15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 applyAlignment="1">
      <alignment horizontal="center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center" vertical="center" wrapText="1"/>
    </xf>
    <xf numFmtId="4" fontId="14" fillId="0" borderId="20" xfId="0" applyNumberFormat="1" applyFont="1" applyBorder="1" applyAlignment="1">
      <alignment horizontal="center" vertical="center" wrapText="1"/>
    </xf>
    <xf numFmtId="4" fontId="16" fillId="0" borderId="20" xfId="0" applyNumberFormat="1" applyFont="1" applyBorder="1" applyAlignment="1">
      <alignment horizontal="center" vertical="center" wrapText="1"/>
    </xf>
    <xf numFmtId="4" fontId="17" fillId="0" borderId="20" xfId="0" applyNumberFormat="1" applyFont="1" applyBorder="1" applyAlignment="1">
      <alignment horizontal="center" vertical="center" wrapText="1"/>
    </xf>
    <xf numFmtId="4" fontId="15" fillId="0" borderId="16" xfId="0" applyNumberFormat="1" applyFont="1" applyBorder="1" applyAlignment="1">
      <alignment horizontal="center" vertical="center" wrapText="1"/>
    </xf>
    <xf numFmtId="4" fontId="17" fillId="0" borderId="15" xfId="0" applyNumberFormat="1" applyFont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 wrapText="1"/>
    </xf>
    <xf numFmtId="4" fontId="16" fillId="0" borderId="18" xfId="0" applyNumberFormat="1" applyFont="1" applyBorder="1" applyAlignment="1">
      <alignment horizontal="center" vertical="center" wrapText="1"/>
    </xf>
    <xf numFmtId="4" fontId="16" fillId="0" borderId="16" xfId="0" applyNumberFormat="1" applyFont="1" applyBorder="1" applyAlignment="1">
      <alignment horizontal="center" vertical="center" wrapText="1"/>
    </xf>
    <xf numFmtId="4" fontId="16" fillId="0" borderId="15" xfId="0" applyNumberFormat="1" applyFont="1" applyBorder="1" applyAlignment="1">
      <alignment horizontal="center" vertical="center" wrapText="1"/>
    </xf>
    <xf numFmtId="4" fontId="14" fillId="0" borderId="15" xfId="0" quotePrefix="1" applyNumberFormat="1" applyFont="1" applyBorder="1" applyAlignment="1">
      <alignment horizontal="center" vertical="center" wrapText="1"/>
    </xf>
    <xf numFmtId="4" fontId="18" fillId="0" borderId="16" xfId="0" quotePrefix="1" applyNumberFormat="1" applyFont="1" applyBorder="1" applyAlignment="1">
      <alignment horizontal="center" vertical="center" wrapText="1"/>
    </xf>
    <xf numFmtId="4" fontId="16" fillId="0" borderId="17" xfId="0" applyNumberFormat="1" applyFont="1" applyBorder="1" applyAlignment="1">
      <alignment horizontal="center" vertical="center" wrapText="1"/>
    </xf>
    <xf numFmtId="4" fontId="17" fillId="0" borderId="18" xfId="0" applyNumberFormat="1" applyFont="1" applyBorder="1" applyAlignment="1">
      <alignment horizontal="center" vertical="center" wrapText="1"/>
    </xf>
    <xf numFmtId="4" fontId="16" fillId="0" borderId="19" xfId="0" applyNumberFormat="1" applyFont="1" applyBorder="1" applyAlignment="1">
      <alignment horizontal="center" vertical="center" wrapText="1"/>
    </xf>
    <xf numFmtId="4" fontId="15" fillId="0" borderId="21" xfId="0" applyNumberFormat="1" applyFont="1" applyBorder="1" applyAlignment="1">
      <alignment horizontal="center" vertical="center" wrapText="1"/>
    </xf>
    <xf numFmtId="4" fontId="16" fillId="0" borderId="2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9" fillId="0" borderId="10" xfId="1" applyFill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4" fontId="19" fillId="0" borderId="13" xfId="0" applyNumberFormat="1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4" fontId="19" fillId="0" borderId="14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lfainvest.uz/" TargetMode="External"/><Relationship Id="rId1" Type="http://schemas.openxmlformats.org/officeDocument/2006/relationships/hyperlink" Target="mailto:alfainvest@alfainvest.u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F0A3-FB3A-454D-A455-B1D01EAD4914}">
  <dimension ref="A1:O221"/>
  <sheetViews>
    <sheetView tabSelected="1" view="pageBreakPreview" topLeftCell="A188" zoomScale="55" zoomScaleNormal="85" zoomScaleSheetLayoutView="55" workbookViewId="0">
      <selection activeCell="Y201" sqref="Y201"/>
    </sheetView>
  </sheetViews>
  <sheetFormatPr defaultRowHeight="15"/>
  <cols>
    <col min="1" max="1" width="4.7109375" customWidth="1"/>
    <col min="2" max="2" width="48" customWidth="1"/>
    <col min="3" max="3" width="10.140625" customWidth="1"/>
    <col min="4" max="4" width="15.85546875" customWidth="1"/>
    <col min="5" max="5" width="15.28515625" customWidth="1"/>
    <col min="6" max="6" width="12.28515625" customWidth="1"/>
    <col min="7" max="7" width="5.28515625" customWidth="1"/>
    <col min="8" max="8" width="14.28515625" customWidth="1"/>
    <col min="11" max="11" width="13.5703125" style="4" bestFit="1" customWidth="1"/>
    <col min="12" max="12" width="15.28515625" style="4" customWidth="1"/>
    <col min="13" max="14" width="14.85546875" style="4" bestFit="1" customWidth="1"/>
    <col min="15" max="15" width="14.85546875" style="19" bestFit="1" customWidth="1"/>
    <col min="16" max="16" width="11" customWidth="1"/>
    <col min="18" max="18" width="12.42578125" customWidth="1"/>
  </cols>
  <sheetData>
    <row r="1" spans="1:8">
      <c r="B1" s="2"/>
      <c r="C1" s="3"/>
    </row>
    <row r="2" spans="1:8">
      <c r="B2" s="2"/>
      <c r="C2" s="3"/>
      <c r="H2" s="1" t="s">
        <v>0</v>
      </c>
    </row>
    <row r="3" spans="1:8">
      <c r="H3" s="1" t="s">
        <v>1</v>
      </c>
    </row>
    <row r="4" spans="1:8">
      <c r="A4" s="5"/>
    </row>
    <row r="5" spans="1:8">
      <c r="A5" s="5"/>
    </row>
    <row r="6" spans="1:8" ht="15.75" hidden="1">
      <c r="A6" s="6"/>
      <c r="B6" s="59" t="s">
        <v>2</v>
      </c>
      <c r="C6" s="59"/>
      <c r="D6" s="59"/>
    </row>
    <row r="7" spans="1:8" ht="15.75" hidden="1">
      <c r="A7" s="6"/>
      <c r="B7" s="59" t="s">
        <v>3</v>
      </c>
      <c r="C7" s="59"/>
      <c r="D7" s="59"/>
    </row>
    <row r="8" spans="1:8" ht="15.75" hidden="1">
      <c r="A8" s="6"/>
      <c r="B8" s="59" t="s">
        <v>4</v>
      </c>
      <c r="C8" s="59"/>
      <c r="D8" s="59"/>
    </row>
    <row r="9" spans="1:8" ht="15.75" hidden="1">
      <c r="A9" s="6"/>
      <c r="B9" s="59" t="s">
        <v>5</v>
      </c>
      <c r="C9" s="59"/>
      <c r="D9" s="59"/>
    </row>
    <row r="10" spans="1:8" hidden="1">
      <c r="A10" s="7"/>
    </row>
    <row r="11" spans="1:8">
      <c r="A11" s="7"/>
    </row>
    <row r="12" spans="1:8" ht="18.75">
      <c r="A12" s="8"/>
      <c r="B12" s="58" t="s">
        <v>6</v>
      </c>
      <c r="C12" s="58"/>
      <c r="D12" s="58"/>
      <c r="E12" s="58"/>
      <c r="F12" s="58"/>
      <c r="G12" s="58"/>
      <c r="H12" s="58"/>
    </row>
    <row r="13" spans="1:8" ht="18.75">
      <c r="A13" s="8"/>
      <c r="B13" s="58" t="s">
        <v>333</v>
      </c>
      <c r="C13" s="58"/>
      <c r="D13" s="58"/>
      <c r="E13" s="58"/>
      <c r="F13" s="58"/>
      <c r="G13" s="58"/>
      <c r="H13" s="58"/>
    </row>
    <row r="14" spans="1:8" ht="18.75">
      <c r="A14" s="8"/>
      <c r="B14" s="58" t="s">
        <v>331</v>
      </c>
      <c r="C14" s="58"/>
      <c r="D14" s="58"/>
      <c r="E14" s="58"/>
      <c r="F14" s="58"/>
      <c r="G14" s="58"/>
      <c r="H14" s="58"/>
    </row>
    <row r="15" spans="1:8">
      <c r="A15" s="9"/>
    </row>
    <row r="16" spans="1:8" ht="16.5" thickBot="1">
      <c r="A16" s="10" t="s">
        <v>7</v>
      </c>
    </row>
    <row r="17" spans="1:8">
      <c r="A17" s="44" t="s">
        <v>8</v>
      </c>
      <c r="B17" s="46" t="s">
        <v>9</v>
      </c>
      <c r="C17" s="47"/>
      <c r="D17" s="47"/>
      <c r="E17" s="47"/>
      <c r="F17" s="47"/>
      <c r="G17" s="47"/>
      <c r="H17" s="48"/>
    </row>
    <row r="18" spans="1:8">
      <c r="A18" s="45"/>
      <c r="B18" s="49" t="s">
        <v>10</v>
      </c>
      <c r="C18" s="50"/>
      <c r="D18" s="50"/>
      <c r="E18" s="50"/>
      <c r="F18" s="50"/>
      <c r="G18" s="50"/>
      <c r="H18" s="51"/>
    </row>
    <row r="19" spans="1:8" ht="15.75" thickBot="1">
      <c r="A19" s="45"/>
      <c r="B19" s="82" t="s">
        <v>11</v>
      </c>
      <c r="C19" s="83"/>
      <c r="D19" s="83"/>
      <c r="E19" s="83"/>
      <c r="F19" s="83"/>
      <c r="G19" s="83"/>
      <c r="H19" s="84"/>
    </row>
    <row r="20" spans="1:8" ht="14.45" customHeight="1">
      <c r="A20" s="45"/>
      <c r="B20" s="66" t="s">
        <v>12</v>
      </c>
      <c r="C20" s="67"/>
      <c r="D20" s="62" t="s">
        <v>53</v>
      </c>
      <c r="E20" s="63"/>
      <c r="F20" s="63"/>
      <c r="G20" s="63"/>
      <c r="H20" s="63"/>
    </row>
    <row r="21" spans="1:8" ht="15" customHeight="1" thickBot="1">
      <c r="A21" s="45"/>
      <c r="B21" s="60" t="s">
        <v>13</v>
      </c>
      <c r="C21" s="61"/>
      <c r="D21" s="64"/>
      <c r="E21" s="65"/>
      <c r="F21" s="65"/>
      <c r="G21" s="65"/>
      <c r="H21" s="65"/>
    </row>
    <row r="22" spans="1:8" ht="14.45" customHeight="1">
      <c r="A22" s="45"/>
      <c r="B22" s="66" t="s">
        <v>14</v>
      </c>
      <c r="C22" s="67"/>
      <c r="D22" s="62" t="s">
        <v>54</v>
      </c>
      <c r="E22" s="63"/>
      <c r="F22" s="63"/>
      <c r="G22" s="63"/>
      <c r="H22" s="63"/>
    </row>
    <row r="23" spans="1:8" ht="15" customHeight="1" thickBot="1">
      <c r="A23" s="45"/>
      <c r="B23" s="60" t="s">
        <v>13</v>
      </c>
      <c r="C23" s="61"/>
      <c r="D23" s="64"/>
      <c r="E23" s="65"/>
      <c r="F23" s="65"/>
      <c r="G23" s="65"/>
      <c r="H23" s="65"/>
    </row>
    <row r="24" spans="1:8" ht="26.45" customHeight="1">
      <c r="A24" s="45"/>
      <c r="B24" s="66" t="s">
        <v>15</v>
      </c>
      <c r="C24" s="67"/>
      <c r="D24" s="62" t="s">
        <v>63</v>
      </c>
      <c r="E24" s="63"/>
      <c r="F24" s="63"/>
      <c r="G24" s="63"/>
      <c r="H24" s="63"/>
    </row>
    <row r="25" spans="1:8" ht="15.75" thickBot="1">
      <c r="A25" s="81"/>
      <c r="B25" s="60" t="s">
        <v>13</v>
      </c>
      <c r="C25" s="61"/>
      <c r="D25" s="64"/>
      <c r="E25" s="65"/>
      <c r="F25" s="65"/>
      <c r="G25" s="65"/>
      <c r="H25" s="65"/>
    </row>
    <row r="26" spans="1:8">
      <c r="A26" s="44" t="s">
        <v>16</v>
      </c>
      <c r="B26" s="46" t="s">
        <v>17</v>
      </c>
      <c r="C26" s="47"/>
      <c r="D26" s="47"/>
      <c r="E26" s="47"/>
      <c r="F26" s="47"/>
      <c r="G26" s="47"/>
      <c r="H26" s="48"/>
    </row>
    <row r="27" spans="1:8">
      <c r="A27" s="45"/>
      <c r="B27" s="49" t="s">
        <v>18</v>
      </c>
      <c r="C27" s="50"/>
      <c r="D27" s="50"/>
      <c r="E27" s="50"/>
      <c r="F27" s="50"/>
      <c r="G27" s="50"/>
      <c r="H27" s="51"/>
    </row>
    <row r="28" spans="1:8" ht="15.75" thickBot="1">
      <c r="A28" s="45"/>
      <c r="B28" s="52" t="s">
        <v>17</v>
      </c>
      <c r="C28" s="53"/>
      <c r="D28" s="53"/>
      <c r="E28" s="53"/>
      <c r="F28" s="53"/>
      <c r="G28" s="53"/>
      <c r="H28" s="54"/>
    </row>
    <row r="29" spans="1:8" ht="14.45" customHeight="1">
      <c r="A29" s="45"/>
      <c r="B29" s="66" t="s">
        <v>19</v>
      </c>
      <c r="C29" s="67"/>
      <c r="D29" s="62" t="s">
        <v>55</v>
      </c>
      <c r="E29" s="63"/>
      <c r="F29" s="63"/>
      <c r="G29" s="63"/>
      <c r="H29" s="63"/>
    </row>
    <row r="30" spans="1:8" ht="15" customHeight="1" thickBot="1">
      <c r="A30" s="45"/>
      <c r="B30" s="60" t="s">
        <v>13</v>
      </c>
      <c r="C30" s="61"/>
      <c r="D30" s="64"/>
      <c r="E30" s="65"/>
      <c r="F30" s="65"/>
      <c r="G30" s="65"/>
      <c r="H30" s="65"/>
    </row>
    <row r="31" spans="1:8" ht="14.45" customHeight="1">
      <c r="A31" s="45"/>
      <c r="B31" s="66" t="s">
        <v>20</v>
      </c>
      <c r="C31" s="67"/>
      <c r="D31" s="62" t="s">
        <v>56</v>
      </c>
      <c r="E31" s="63"/>
      <c r="F31" s="63"/>
      <c r="G31" s="63"/>
      <c r="H31" s="63"/>
    </row>
    <row r="32" spans="1:8" ht="15" customHeight="1" thickBot="1">
      <c r="A32" s="45"/>
      <c r="B32" s="60" t="s">
        <v>13</v>
      </c>
      <c r="C32" s="61"/>
      <c r="D32" s="64"/>
      <c r="E32" s="65"/>
      <c r="F32" s="65"/>
      <c r="G32" s="65"/>
      <c r="H32" s="65"/>
    </row>
    <row r="33" spans="1:8" ht="26.45" customHeight="1">
      <c r="A33" s="45"/>
      <c r="B33" s="66" t="s">
        <v>21</v>
      </c>
      <c r="C33" s="67"/>
      <c r="D33" s="68" t="s">
        <v>57</v>
      </c>
      <c r="E33" s="69"/>
      <c r="F33" s="69"/>
      <c r="G33" s="69"/>
      <c r="H33" s="70"/>
    </row>
    <row r="34" spans="1:8" ht="15.75" thickBot="1">
      <c r="A34" s="45"/>
      <c r="B34" s="60" t="s">
        <v>13</v>
      </c>
      <c r="C34" s="61"/>
      <c r="D34" s="71"/>
      <c r="E34" s="72"/>
      <c r="F34" s="72"/>
      <c r="G34" s="72"/>
      <c r="H34" s="73"/>
    </row>
    <row r="35" spans="1:8" ht="26.45" customHeight="1">
      <c r="A35" s="45"/>
      <c r="B35" s="66" t="s">
        <v>22</v>
      </c>
      <c r="C35" s="67"/>
      <c r="D35" s="68" t="s">
        <v>58</v>
      </c>
      <c r="E35" s="69"/>
      <c r="F35" s="69"/>
      <c r="G35" s="69"/>
      <c r="H35" s="70"/>
    </row>
    <row r="36" spans="1:8" ht="15.75" thickBot="1">
      <c r="A36" s="81"/>
      <c r="B36" s="60" t="s">
        <v>13</v>
      </c>
      <c r="C36" s="61"/>
      <c r="D36" s="71"/>
      <c r="E36" s="72"/>
      <c r="F36" s="72"/>
      <c r="G36" s="72"/>
      <c r="H36" s="73"/>
    </row>
    <row r="37" spans="1:8">
      <c r="A37" s="44" t="s">
        <v>23</v>
      </c>
      <c r="B37" s="46" t="s">
        <v>24</v>
      </c>
      <c r="C37" s="47"/>
      <c r="D37" s="47"/>
      <c r="E37" s="47"/>
      <c r="F37" s="47"/>
      <c r="G37" s="47"/>
      <c r="H37" s="48"/>
    </row>
    <row r="38" spans="1:8">
      <c r="A38" s="45"/>
      <c r="B38" s="49" t="s">
        <v>25</v>
      </c>
      <c r="C38" s="50"/>
      <c r="D38" s="50"/>
      <c r="E38" s="50"/>
      <c r="F38" s="50"/>
      <c r="G38" s="50"/>
      <c r="H38" s="51"/>
    </row>
    <row r="39" spans="1:8" ht="15.75" thickBot="1">
      <c r="A39" s="45"/>
      <c r="B39" s="52" t="s">
        <v>7</v>
      </c>
      <c r="C39" s="53"/>
      <c r="D39" s="53"/>
      <c r="E39" s="53"/>
      <c r="F39" s="53"/>
      <c r="G39" s="53"/>
      <c r="H39" s="54"/>
    </row>
    <row r="40" spans="1:8" ht="39.6" customHeight="1">
      <c r="A40" s="45"/>
      <c r="B40" s="66" t="s">
        <v>26</v>
      </c>
      <c r="C40" s="67"/>
      <c r="D40" s="62" t="s">
        <v>59</v>
      </c>
      <c r="E40" s="63"/>
      <c r="F40" s="63"/>
      <c r="G40" s="63"/>
      <c r="H40" s="63"/>
    </row>
    <row r="41" spans="1:8" ht="15" customHeight="1" thickBot="1">
      <c r="A41" s="45"/>
      <c r="B41" s="60" t="s">
        <v>13</v>
      </c>
      <c r="C41" s="61"/>
      <c r="D41" s="64"/>
      <c r="E41" s="65"/>
      <c r="F41" s="65"/>
      <c r="G41" s="65"/>
      <c r="H41" s="65"/>
    </row>
    <row r="42" spans="1:8" ht="26.45" customHeight="1">
      <c r="A42" s="45"/>
      <c r="B42" s="66" t="s">
        <v>27</v>
      </c>
      <c r="C42" s="67"/>
      <c r="D42" s="62" t="s">
        <v>60</v>
      </c>
      <c r="E42" s="63"/>
      <c r="F42" s="63"/>
      <c r="G42" s="63"/>
      <c r="H42" s="63"/>
    </row>
    <row r="43" spans="1:8" ht="15" customHeight="1" thickBot="1">
      <c r="A43" s="45"/>
      <c r="B43" s="60" t="s">
        <v>13</v>
      </c>
      <c r="C43" s="61"/>
      <c r="D43" s="64"/>
      <c r="E43" s="65"/>
      <c r="F43" s="65"/>
      <c r="G43" s="65"/>
      <c r="H43" s="65"/>
    </row>
    <row r="44" spans="1:8" ht="14.45" customHeight="1">
      <c r="A44" s="45"/>
      <c r="B44" s="66" t="s">
        <v>28</v>
      </c>
      <c r="C44" s="67"/>
      <c r="D44" s="62" t="s">
        <v>61</v>
      </c>
      <c r="E44" s="63"/>
      <c r="F44" s="63"/>
      <c r="G44" s="63"/>
      <c r="H44" s="63"/>
    </row>
    <row r="45" spans="1:8" ht="15" customHeight="1" thickBot="1">
      <c r="A45" s="81"/>
      <c r="B45" s="60" t="s">
        <v>13</v>
      </c>
      <c r="C45" s="61"/>
      <c r="D45" s="64"/>
      <c r="E45" s="65"/>
      <c r="F45" s="65"/>
      <c r="G45" s="65"/>
      <c r="H45" s="65"/>
    </row>
    <row r="46" spans="1:8">
      <c r="A46" s="44" t="s">
        <v>29</v>
      </c>
      <c r="B46" s="46" t="s">
        <v>24</v>
      </c>
      <c r="C46" s="47"/>
      <c r="D46" s="47"/>
      <c r="E46" s="47"/>
      <c r="F46" s="47"/>
      <c r="G46" s="47"/>
      <c r="H46" s="48"/>
    </row>
    <row r="47" spans="1:8">
      <c r="A47" s="45"/>
      <c r="B47" s="49" t="s">
        <v>30</v>
      </c>
      <c r="C47" s="50"/>
      <c r="D47" s="50"/>
      <c r="E47" s="50"/>
      <c r="F47" s="50"/>
      <c r="G47" s="50"/>
      <c r="H47" s="51"/>
    </row>
    <row r="48" spans="1:8">
      <c r="A48" s="45"/>
      <c r="B48" s="49" t="s">
        <v>31</v>
      </c>
      <c r="C48" s="50"/>
      <c r="D48" s="50"/>
      <c r="E48" s="50"/>
      <c r="F48" s="50"/>
      <c r="G48" s="50"/>
      <c r="H48" s="51"/>
    </row>
    <row r="49" spans="1:8" ht="15.75" thickBot="1">
      <c r="A49" s="45"/>
      <c r="B49" s="52" t="s">
        <v>11</v>
      </c>
      <c r="C49" s="53"/>
      <c r="D49" s="53"/>
      <c r="E49" s="53"/>
      <c r="F49" s="53"/>
      <c r="G49" s="53"/>
      <c r="H49" s="54"/>
    </row>
    <row r="50" spans="1:8" ht="26.45" customHeight="1">
      <c r="A50" s="45"/>
      <c r="B50" s="66" t="s">
        <v>32</v>
      </c>
      <c r="C50" s="67"/>
      <c r="D50" s="62">
        <v>188</v>
      </c>
      <c r="E50" s="63"/>
      <c r="F50" s="63"/>
      <c r="G50" s="63"/>
      <c r="H50" s="63"/>
    </row>
    <row r="51" spans="1:8" ht="15" customHeight="1" thickBot="1">
      <c r="A51" s="45"/>
      <c r="B51" s="60" t="s">
        <v>13</v>
      </c>
      <c r="C51" s="61"/>
      <c r="D51" s="64"/>
      <c r="E51" s="65"/>
      <c r="F51" s="65"/>
      <c r="G51" s="65"/>
      <c r="H51" s="65"/>
    </row>
    <row r="52" spans="1:8" ht="52.9" customHeight="1">
      <c r="A52" s="45"/>
      <c r="B52" s="66" t="s">
        <v>33</v>
      </c>
      <c r="C52" s="67"/>
      <c r="D52" s="62">
        <v>204628206</v>
      </c>
      <c r="E52" s="63"/>
      <c r="F52" s="63"/>
      <c r="G52" s="63"/>
      <c r="H52" s="63"/>
    </row>
    <row r="53" spans="1:8" ht="15" customHeight="1" thickBot="1">
      <c r="A53" s="45"/>
      <c r="B53" s="60" t="s">
        <v>13</v>
      </c>
      <c r="C53" s="61"/>
      <c r="D53" s="64"/>
      <c r="E53" s="65"/>
      <c r="F53" s="65"/>
      <c r="G53" s="65"/>
      <c r="H53" s="65"/>
    </row>
    <row r="54" spans="1:8">
      <c r="A54" s="45"/>
      <c r="B54" s="46" t="s">
        <v>9</v>
      </c>
      <c r="C54" s="47"/>
      <c r="D54" s="47"/>
      <c r="E54" s="47"/>
      <c r="F54" s="47"/>
      <c r="G54" s="47"/>
      <c r="H54" s="48"/>
    </row>
    <row r="55" spans="1:8">
      <c r="A55" s="45"/>
      <c r="B55" s="49" t="s">
        <v>34</v>
      </c>
      <c r="C55" s="50"/>
      <c r="D55" s="50"/>
      <c r="E55" s="50"/>
      <c r="F55" s="50"/>
      <c r="G55" s="50"/>
      <c r="H55" s="51"/>
    </row>
    <row r="56" spans="1:8" ht="15.75" thickBot="1">
      <c r="A56" s="45"/>
      <c r="B56" s="52" t="s">
        <v>35</v>
      </c>
      <c r="C56" s="53"/>
      <c r="D56" s="53"/>
      <c r="E56" s="53"/>
      <c r="F56" s="53"/>
      <c r="G56" s="53"/>
      <c r="H56" s="54"/>
    </row>
    <row r="57" spans="1:8" ht="14.45" customHeight="1">
      <c r="A57" s="45"/>
      <c r="B57" s="66" t="s">
        <v>36</v>
      </c>
      <c r="C57" s="67"/>
      <c r="D57" s="62">
        <v>153</v>
      </c>
      <c r="E57" s="63"/>
      <c r="F57" s="63"/>
      <c r="G57" s="63"/>
      <c r="H57" s="63"/>
    </row>
    <row r="58" spans="1:8" ht="15" customHeight="1" thickBot="1">
      <c r="A58" s="45"/>
      <c r="B58" s="60" t="s">
        <v>13</v>
      </c>
      <c r="C58" s="61"/>
      <c r="D58" s="64"/>
      <c r="E58" s="65"/>
      <c r="F58" s="65"/>
      <c r="G58" s="65"/>
      <c r="H58" s="65"/>
    </row>
    <row r="59" spans="1:8" ht="14.45" customHeight="1">
      <c r="A59" s="45"/>
      <c r="B59" s="66" t="s">
        <v>37</v>
      </c>
      <c r="C59" s="67"/>
      <c r="D59" s="62">
        <v>19065442</v>
      </c>
      <c r="E59" s="63"/>
      <c r="F59" s="63"/>
      <c r="G59" s="63"/>
      <c r="H59" s="63"/>
    </row>
    <row r="60" spans="1:8" ht="15" customHeight="1" thickBot="1">
      <c r="A60" s="45"/>
      <c r="B60" s="60" t="s">
        <v>13</v>
      </c>
      <c r="C60" s="61"/>
      <c r="D60" s="64"/>
      <c r="E60" s="65"/>
      <c r="F60" s="65"/>
      <c r="G60" s="65"/>
      <c r="H60" s="65"/>
    </row>
    <row r="61" spans="1:8" ht="14.45" customHeight="1">
      <c r="A61" s="45"/>
      <c r="B61" s="66" t="s">
        <v>38</v>
      </c>
      <c r="C61" s="67"/>
      <c r="D61" s="62">
        <v>65120</v>
      </c>
      <c r="E61" s="63"/>
      <c r="F61" s="63"/>
      <c r="G61" s="63"/>
      <c r="H61" s="63"/>
    </row>
    <row r="62" spans="1:8" ht="15" customHeight="1" thickBot="1">
      <c r="A62" s="45"/>
      <c r="B62" s="60" t="s">
        <v>13</v>
      </c>
      <c r="C62" s="61"/>
      <c r="D62" s="64"/>
      <c r="E62" s="65"/>
      <c r="F62" s="65"/>
      <c r="G62" s="65"/>
      <c r="H62" s="65"/>
    </row>
    <row r="63" spans="1:8" ht="14.45" customHeight="1">
      <c r="A63" s="45"/>
      <c r="B63" s="66" t="s">
        <v>39</v>
      </c>
      <c r="C63" s="67"/>
      <c r="D63" s="62">
        <v>1726277</v>
      </c>
      <c r="E63" s="63"/>
      <c r="F63" s="63"/>
      <c r="G63" s="63"/>
      <c r="H63" s="63"/>
    </row>
    <row r="64" spans="1:8" ht="15" customHeight="1" thickBot="1">
      <c r="A64" s="81"/>
      <c r="B64" s="60" t="s">
        <v>13</v>
      </c>
      <c r="C64" s="61"/>
      <c r="D64" s="64"/>
      <c r="E64" s="65"/>
      <c r="F64" s="65"/>
      <c r="G64" s="65"/>
      <c r="H64" s="65"/>
    </row>
    <row r="65" spans="1:15">
      <c r="A65" s="44" t="s">
        <v>40</v>
      </c>
      <c r="B65" s="46" t="s">
        <v>24</v>
      </c>
      <c r="C65" s="47"/>
      <c r="D65" s="47"/>
      <c r="E65" s="47"/>
      <c r="F65" s="47"/>
      <c r="G65" s="47"/>
      <c r="H65" s="48"/>
    </row>
    <row r="66" spans="1:15">
      <c r="A66" s="45"/>
      <c r="B66" s="49" t="s">
        <v>41</v>
      </c>
      <c r="C66" s="50"/>
      <c r="D66" s="50"/>
      <c r="E66" s="50"/>
      <c r="F66" s="50"/>
      <c r="G66" s="50"/>
      <c r="H66" s="51"/>
    </row>
    <row r="67" spans="1:15">
      <c r="A67" s="45"/>
      <c r="B67" s="49" t="s">
        <v>47</v>
      </c>
      <c r="C67" s="50"/>
      <c r="D67" s="50"/>
      <c r="E67" s="50"/>
      <c r="F67" s="50"/>
      <c r="G67" s="50"/>
      <c r="H67" s="51"/>
    </row>
    <row r="68" spans="1:15">
      <c r="A68" s="45"/>
      <c r="B68" s="49" t="s">
        <v>42</v>
      </c>
      <c r="C68" s="50"/>
      <c r="D68" s="50"/>
      <c r="E68" s="50"/>
      <c r="F68" s="50"/>
      <c r="G68" s="50"/>
      <c r="H68" s="51"/>
    </row>
    <row r="69" spans="1:15" ht="15.75" thickBot="1">
      <c r="A69" s="45"/>
      <c r="B69" s="52" t="s">
        <v>24</v>
      </c>
      <c r="C69" s="53"/>
      <c r="D69" s="53"/>
      <c r="E69" s="53"/>
      <c r="F69" s="53"/>
      <c r="G69" s="53"/>
      <c r="H69" s="54"/>
    </row>
    <row r="70" spans="1:15" ht="23.45" customHeight="1">
      <c r="A70" s="45"/>
      <c r="B70" s="78" t="s">
        <v>43</v>
      </c>
      <c r="C70" s="78" t="s">
        <v>44</v>
      </c>
      <c r="D70" s="46" t="s">
        <v>48</v>
      </c>
      <c r="E70" s="48"/>
      <c r="F70" s="46" t="s">
        <v>46</v>
      </c>
      <c r="G70" s="47"/>
      <c r="H70" s="48"/>
    </row>
    <row r="71" spans="1:15" ht="26.45" customHeight="1">
      <c r="A71" s="45"/>
      <c r="B71" s="79"/>
      <c r="C71" s="79"/>
      <c r="D71" s="49" t="s">
        <v>45</v>
      </c>
      <c r="E71" s="51"/>
      <c r="F71" s="49"/>
      <c r="G71" s="50"/>
      <c r="H71" s="51"/>
    </row>
    <row r="72" spans="1:15" ht="15.75" thickBot="1">
      <c r="A72" s="45"/>
      <c r="B72" s="80"/>
      <c r="C72" s="80"/>
      <c r="D72" s="52" t="s">
        <v>11</v>
      </c>
      <c r="E72" s="54"/>
      <c r="F72" s="52"/>
      <c r="G72" s="53"/>
      <c r="H72" s="54"/>
    </row>
    <row r="73" spans="1:15" ht="15.75" thickBot="1">
      <c r="A73" s="45"/>
      <c r="B73" s="11" t="s">
        <v>64</v>
      </c>
      <c r="C73" s="12" t="s">
        <v>65</v>
      </c>
      <c r="D73" s="55"/>
      <c r="E73" s="57"/>
      <c r="F73" s="55"/>
      <c r="G73" s="56"/>
      <c r="H73" s="57"/>
    </row>
    <row r="74" spans="1:15" ht="15.75" thickBot="1">
      <c r="A74" s="45"/>
      <c r="B74" s="11" t="s">
        <v>66</v>
      </c>
      <c r="C74" s="12" t="s">
        <v>65</v>
      </c>
      <c r="D74" s="55"/>
      <c r="E74" s="57"/>
      <c r="F74" s="55"/>
      <c r="G74" s="56"/>
      <c r="H74" s="57"/>
    </row>
    <row r="75" spans="1:15" ht="15.75" thickBot="1">
      <c r="A75" s="45"/>
      <c r="B75" s="11" t="s">
        <v>67</v>
      </c>
      <c r="C75" s="12" t="s">
        <v>65</v>
      </c>
      <c r="D75" s="55"/>
      <c r="E75" s="57"/>
      <c r="F75" s="55"/>
      <c r="G75" s="56"/>
      <c r="H75" s="57"/>
    </row>
    <row r="76" spans="1:15" ht="26.25" thickBot="1">
      <c r="A76" s="45"/>
      <c r="B76" s="11" t="s">
        <v>68</v>
      </c>
      <c r="C76" s="12" t="s">
        <v>69</v>
      </c>
      <c r="D76" s="55">
        <f>L76</f>
        <v>15233614.76</v>
      </c>
      <c r="E76" s="57"/>
      <c r="F76" s="55">
        <f>M76</f>
        <v>16469708.199999999</v>
      </c>
      <c r="G76" s="56"/>
      <c r="H76" s="57"/>
      <c r="J76" s="17" t="s">
        <v>68</v>
      </c>
      <c r="K76" s="18" t="s">
        <v>69</v>
      </c>
      <c r="L76" s="21">
        <v>15233614.76</v>
      </c>
      <c r="M76" s="21">
        <v>16469708.199999999</v>
      </c>
      <c r="N76" s="4">
        <f>L76-D76</f>
        <v>0</v>
      </c>
      <c r="O76" s="20">
        <f>F76-M76</f>
        <v>0</v>
      </c>
    </row>
    <row r="77" spans="1:15" ht="15.75" thickBot="1">
      <c r="A77" s="45"/>
      <c r="B77" s="11" t="s">
        <v>70</v>
      </c>
      <c r="C77" s="12" t="s">
        <v>71</v>
      </c>
      <c r="D77" s="55">
        <f>L77</f>
        <v>8252830.8600000003</v>
      </c>
      <c r="E77" s="57"/>
      <c r="F77" s="55">
        <f t="shared" ref="F77:F131" si="0">M77</f>
        <v>8697743.0099999998</v>
      </c>
      <c r="G77" s="56"/>
      <c r="H77" s="57"/>
      <c r="J77" s="17" t="s">
        <v>70</v>
      </c>
      <c r="K77" s="18" t="s">
        <v>71</v>
      </c>
      <c r="L77" s="21">
        <v>8252830.8600000003</v>
      </c>
      <c r="M77" s="21">
        <v>8697743.0099999998</v>
      </c>
      <c r="N77" s="4">
        <f>L77-D77</f>
        <v>0</v>
      </c>
      <c r="O77" s="20">
        <f t="shared" ref="O77:O131" si="1">F77-M77</f>
        <v>0</v>
      </c>
    </row>
    <row r="78" spans="1:15" ht="15.75" thickBot="1">
      <c r="A78" s="45"/>
      <c r="B78" s="11" t="s">
        <v>72</v>
      </c>
      <c r="C78" s="12" t="s">
        <v>73</v>
      </c>
      <c r="D78" s="55">
        <f>L78</f>
        <v>6980783.8999999994</v>
      </c>
      <c r="E78" s="57"/>
      <c r="F78" s="55">
        <f t="shared" si="0"/>
        <v>7771965.1899999995</v>
      </c>
      <c r="G78" s="56"/>
      <c r="H78" s="57"/>
      <c r="J78" s="17" t="s">
        <v>72</v>
      </c>
      <c r="K78" s="18" t="s">
        <v>73</v>
      </c>
      <c r="L78" s="22">
        <f>L76-L77</f>
        <v>6980783.8999999994</v>
      </c>
      <c r="M78" s="22">
        <f>M76-M77</f>
        <v>7771965.1899999995</v>
      </c>
      <c r="N78" s="4">
        <f t="shared" ref="N78:N129" si="2">L78-D78</f>
        <v>0</v>
      </c>
      <c r="O78" s="20">
        <f t="shared" si="1"/>
        <v>0</v>
      </c>
    </row>
    <row r="79" spans="1:15" ht="15.75" thickBot="1">
      <c r="A79" s="45"/>
      <c r="B79" s="11" t="s">
        <v>74</v>
      </c>
      <c r="C79" s="12" t="s">
        <v>65</v>
      </c>
      <c r="D79" s="55">
        <f t="shared" ref="D79:D142" si="3">L79</f>
        <v>0</v>
      </c>
      <c r="E79" s="57"/>
      <c r="F79" s="55">
        <f t="shared" si="0"/>
        <v>0</v>
      </c>
      <c r="G79" s="56"/>
      <c r="H79" s="57"/>
      <c r="J79" s="17" t="s">
        <v>74</v>
      </c>
      <c r="K79" s="18" t="s">
        <v>65</v>
      </c>
      <c r="L79" s="23"/>
      <c r="M79" s="23"/>
      <c r="N79" s="4">
        <f t="shared" si="2"/>
        <v>0</v>
      </c>
      <c r="O79" s="20">
        <f t="shared" si="1"/>
        <v>0</v>
      </c>
    </row>
    <row r="80" spans="1:15" ht="15.75" thickBot="1">
      <c r="A80" s="45"/>
      <c r="B80" s="11" t="s">
        <v>75</v>
      </c>
      <c r="C80" s="12" t="s">
        <v>76</v>
      </c>
      <c r="D80" s="55">
        <f t="shared" si="3"/>
        <v>43.47</v>
      </c>
      <c r="E80" s="57"/>
      <c r="F80" s="55">
        <f t="shared" si="0"/>
        <v>43.47</v>
      </c>
      <c r="G80" s="56"/>
      <c r="H80" s="57"/>
      <c r="J80" s="17" t="s">
        <v>75</v>
      </c>
      <c r="K80" s="18" t="s">
        <v>76</v>
      </c>
      <c r="L80" s="24">
        <v>43.47</v>
      </c>
      <c r="M80" s="24">
        <v>43.47</v>
      </c>
      <c r="N80" s="4">
        <f t="shared" si="2"/>
        <v>0</v>
      </c>
      <c r="O80" s="20">
        <f t="shared" si="1"/>
        <v>0</v>
      </c>
    </row>
    <row r="81" spans="1:15" ht="15.75" thickBot="1">
      <c r="A81" s="45"/>
      <c r="B81" s="11" t="s">
        <v>77</v>
      </c>
      <c r="C81" s="12" t="s">
        <v>78</v>
      </c>
      <c r="D81" s="55">
        <f t="shared" si="3"/>
        <v>43.47</v>
      </c>
      <c r="E81" s="57"/>
      <c r="F81" s="55">
        <f t="shared" si="0"/>
        <v>43.47</v>
      </c>
      <c r="G81" s="56"/>
      <c r="H81" s="57"/>
      <c r="J81" s="17" t="s">
        <v>77</v>
      </c>
      <c r="K81" s="18" t="s">
        <v>78</v>
      </c>
      <c r="L81" s="24">
        <v>43.47</v>
      </c>
      <c r="M81" s="24">
        <v>43.47</v>
      </c>
      <c r="N81" s="4">
        <f t="shared" si="2"/>
        <v>0</v>
      </c>
      <c r="O81" s="20">
        <f t="shared" si="1"/>
        <v>0</v>
      </c>
    </row>
    <row r="82" spans="1:15" ht="15.75" thickBot="1">
      <c r="A82" s="45"/>
      <c r="B82" s="11" t="s">
        <v>79</v>
      </c>
      <c r="C82" s="12" t="s">
        <v>80</v>
      </c>
      <c r="D82" s="55">
        <f t="shared" si="3"/>
        <v>0</v>
      </c>
      <c r="E82" s="57"/>
      <c r="F82" s="55">
        <f t="shared" si="0"/>
        <v>0</v>
      </c>
      <c r="G82" s="56"/>
      <c r="H82" s="57"/>
      <c r="J82" s="17" t="s">
        <v>79</v>
      </c>
      <c r="K82" s="18" t="s">
        <v>80</v>
      </c>
      <c r="L82" s="25">
        <f>L80-L81</f>
        <v>0</v>
      </c>
      <c r="M82" s="25">
        <f>M80-M81</f>
        <v>0</v>
      </c>
      <c r="N82" s="4">
        <f t="shared" si="2"/>
        <v>0</v>
      </c>
      <c r="O82" s="20">
        <f t="shared" si="1"/>
        <v>0</v>
      </c>
    </row>
    <row r="83" spans="1:15" ht="26.25" thickBot="1">
      <c r="A83" s="45"/>
      <c r="B83" s="11" t="s">
        <v>81</v>
      </c>
      <c r="C83" s="12" t="s">
        <v>82</v>
      </c>
      <c r="D83" s="55">
        <f>L83</f>
        <v>102408290.56</v>
      </c>
      <c r="E83" s="57"/>
      <c r="F83" s="55">
        <f t="shared" si="0"/>
        <v>102408290.557</v>
      </c>
      <c r="G83" s="56"/>
      <c r="H83" s="57"/>
      <c r="J83" s="17" t="s">
        <v>81</v>
      </c>
      <c r="K83" s="18" t="s">
        <v>82</v>
      </c>
      <c r="L83" s="25">
        <f>SUM(L84:L88)</f>
        <v>102408290.56</v>
      </c>
      <c r="M83" s="25">
        <f>SUM(M84:M88)</f>
        <v>102408290.557</v>
      </c>
      <c r="N83" s="4">
        <f t="shared" si="2"/>
        <v>0</v>
      </c>
      <c r="O83" s="20">
        <f t="shared" si="1"/>
        <v>0</v>
      </c>
    </row>
    <row r="84" spans="1:15" ht="15.75" thickBot="1">
      <c r="A84" s="45"/>
      <c r="B84" s="11" t="s">
        <v>83</v>
      </c>
      <c r="C84" s="12" t="s">
        <v>84</v>
      </c>
      <c r="D84" s="55">
        <f t="shared" si="3"/>
        <v>101170290.56</v>
      </c>
      <c r="E84" s="57"/>
      <c r="F84" s="55">
        <f t="shared" si="0"/>
        <v>101170290.557</v>
      </c>
      <c r="G84" s="56"/>
      <c r="H84" s="57"/>
      <c r="J84" s="17" t="s">
        <v>83</v>
      </c>
      <c r="K84" s="18" t="s">
        <v>84</v>
      </c>
      <c r="L84" s="21">
        <v>101170290.56</v>
      </c>
      <c r="M84" s="21">
        <v>101170290.557</v>
      </c>
      <c r="N84" s="4">
        <f t="shared" si="2"/>
        <v>0</v>
      </c>
      <c r="O84" s="20">
        <f t="shared" si="1"/>
        <v>0</v>
      </c>
    </row>
    <row r="85" spans="1:15" ht="15.75" thickBot="1">
      <c r="A85" s="45"/>
      <c r="B85" s="11" t="s">
        <v>85</v>
      </c>
      <c r="C85" s="12" t="s">
        <v>86</v>
      </c>
      <c r="D85" s="55">
        <f t="shared" si="3"/>
        <v>0</v>
      </c>
      <c r="E85" s="57"/>
      <c r="F85" s="55">
        <f t="shared" si="0"/>
        <v>0</v>
      </c>
      <c r="G85" s="56"/>
      <c r="H85" s="57"/>
      <c r="J85" s="17" t="s">
        <v>85</v>
      </c>
      <c r="K85" s="18" t="s">
        <v>86</v>
      </c>
      <c r="L85" s="23"/>
      <c r="M85" s="23"/>
      <c r="N85" s="4">
        <f t="shared" si="2"/>
        <v>0</v>
      </c>
      <c r="O85" s="20">
        <f t="shared" si="1"/>
        <v>0</v>
      </c>
    </row>
    <row r="86" spans="1:15" ht="26.25" thickBot="1">
      <c r="A86" s="45"/>
      <c r="B86" s="11" t="s">
        <v>87</v>
      </c>
      <c r="C86" s="12" t="s">
        <v>88</v>
      </c>
      <c r="D86" s="55">
        <f t="shared" si="3"/>
        <v>0</v>
      </c>
      <c r="E86" s="57"/>
      <c r="F86" s="55">
        <f t="shared" si="0"/>
        <v>0</v>
      </c>
      <c r="G86" s="56"/>
      <c r="H86" s="57"/>
      <c r="J86" s="17" t="s">
        <v>87</v>
      </c>
      <c r="K86" s="18" t="s">
        <v>88</v>
      </c>
      <c r="L86" s="21"/>
      <c r="M86" s="21"/>
      <c r="N86" s="4">
        <f t="shared" si="2"/>
        <v>0</v>
      </c>
      <c r="O86" s="20">
        <f t="shared" si="1"/>
        <v>0</v>
      </c>
    </row>
    <row r="87" spans="1:15" ht="26.25" thickBot="1">
      <c r="A87" s="45"/>
      <c r="B87" s="11" t="s">
        <v>89</v>
      </c>
      <c r="C87" s="12" t="s">
        <v>90</v>
      </c>
      <c r="D87" s="55">
        <f t="shared" si="3"/>
        <v>0</v>
      </c>
      <c r="E87" s="57"/>
      <c r="F87" s="55">
        <f t="shared" si="0"/>
        <v>0</v>
      </c>
      <c r="G87" s="56"/>
      <c r="H87" s="57"/>
      <c r="J87" s="17" t="s">
        <v>89</v>
      </c>
      <c r="K87" s="18" t="s">
        <v>90</v>
      </c>
      <c r="L87" s="23"/>
      <c r="M87" s="23"/>
      <c r="N87" s="4">
        <f t="shared" si="2"/>
        <v>0</v>
      </c>
      <c r="O87" s="20">
        <f t="shared" si="1"/>
        <v>0</v>
      </c>
    </row>
    <row r="88" spans="1:15" ht="15.75" thickBot="1">
      <c r="A88" s="45"/>
      <c r="B88" s="11" t="s">
        <v>91</v>
      </c>
      <c r="C88" s="12" t="s">
        <v>92</v>
      </c>
      <c r="D88" s="55">
        <f t="shared" si="3"/>
        <v>1238000</v>
      </c>
      <c r="E88" s="57"/>
      <c r="F88" s="55">
        <f t="shared" si="0"/>
        <v>1238000</v>
      </c>
      <c r="G88" s="56"/>
      <c r="H88" s="57"/>
      <c r="J88" s="17" t="s">
        <v>91</v>
      </c>
      <c r="K88" s="18" t="s">
        <v>92</v>
      </c>
      <c r="L88" s="21">
        <v>1238000</v>
      </c>
      <c r="M88" s="21">
        <v>1238000</v>
      </c>
      <c r="N88" s="4">
        <f t="shared" si="2"/>
        <v>0</v>
      </c>
      <c r="O88" s="20">
        <f t="shared" si="1"/>
        <v>0</v>
      </c>
    </row>
    <row r="89" spans="1:15" ht="15.75" thickBot="1">
      <c r="A89" s="45"/>
      <c r="B89" s="11" t="s">
        <v>93</v>
      </c>
      <c r="C89" s="12" t="s">
        <v>94</v>
      </c>
      <c r="D89" s="55">
        <f t="shared" si="3"/>
        <v>0</v>
      </c>
      <c r="E89" s="57"/>
      <c r="F89" s="55">
        <f t="shared" si="0"/>
        <v>0</v>
      </c>
      <c r="G89" s="56"/>
      <c r="H89" s="57"/>
      <c r="J89" s="17" t="s">
        <v>93</v>
      </c>
      <c r="K89" s="18" t="s">
        <v>94</v>
      </c>
      <c r="L89" s="23"/>
      <c r="M89" s="23"/>
      <c r="N89" s="4">
        <f t="shared" si="2"/>
        <v>0</v>
      </c>
      <c r="O89" s="20">
        <f t="shared" si="1"/>
        <v>0</v>
      </c>
    </row>
    <row r="90" spans="1:15" ht="15.75" thickBot="1">
      <c r="A90" s="45"/>
      <c r="B90" s="11" t="s">
        <v>95</v>
      </c>
      <c r="C90" s="12" t="s">
        <v>96</v>
      </c>
      <c r="D90" s="55">
        <f t="shared" si="3"/>
        <v>0</v>
      </c>
      <c r="E90" s="57"/>
      <c r="F90" s="55">
        <f t="shared" si="0"/>
        <v>0</v>
      </c>
      <c r="G90" s="56"/>
      <c r="H90" s="57"/>
      <c r="J90" s="17" t="s">
        <v>95</v>
      </c>
      <c r="K90" s="18" t="s">
        <v>96</v>
      </c>
      <c r="L90" s="21"/>
      <c r="M90" s="21"/>
      <c r="N90" s="4">
        <f t="shared" si="2"/>
        <v>0</v>
      </c>
      <c r="O90" s="20">
        <f t="shared" si="1"/>
        <v>0</v>
      </c>
    </row>
    <row r="91" spans="1:15" ht="26.25" thickBot="1">
      <c r="A91" s="45"/>
      <c r="B91" s="11" t="s">
        <v>97</v>
      </c>
      <c r="C91" s="12" t="s">
        <v>98</v>
      </c>
      <c r="D91" s="55">
        <f t="shared" si="3"/>
        <v>0</v>
      </c>
      <c r="E91" s="57"/>
      <c r="F91" s="55">
        <f t="shared" si="0"/>
        <v>0</v>
      </c>
      <c r="G91" s="56"/>
      <c r="H91" s="57"/>
      <c r="J91" s="17" t="s">
        <v>97</v>
      </c>
      <c r="K91" s="18" t="s">
        <v>98</v>
      </c>
      <c r="L91" s="26"/>
      <c r="M91" s="26"/>
      <c r="N91" s="4">
        <f t="shared" si="2"/>
        <v>0</v>
      </c>
      <c r="O91" s="20">
        <f t="shared" si="1"/>
        <v>0</v>
      </c>
    </row>
    <row r="92" spans="1:15" ht="15.75" thickBot="1">
      <c r="A92" s="45"/>
      <c r="B92" s="11" t="s">
        <v>99</v>
      </c>
      <c r="C92" s="12" t="s">
        <v>100</v>
      </c>
      <c r="D92" s="55">
        <f t="shared" si="3"/>
        <v>0</v>
      </c>
      <c r="E92" s="57"/>
      <c r="F92" s="55">
        <f t="shared" si="0"/>
        <v>0</v>
      </c>
      <c r="G92" s="56"/>
      <c r="H92" s="57"/>
      <c r="J92" s="17" t="s">
        <v>99</v>
      </c>
      <c r="K92" s="18" t="s">
        <v>100</v>
      </c>
      <c r="L92" s="23"/>
      <c r="M92" s="23"/>
      <c r="N92" s="4">
        <f t="shared" si="2"/>
        <v>0</v>
      </c>
      <c r="O92" s="20">
        <f t="shared" si="1"/>
        <v>0</v>
      </c>
    </row>
    <row r="93" spans="1:15" ht="26.25" thickBot="1">
      <c r="A93" s="45"/>
      <c r="B93" s="11" t="s">
        <v>101</v>
      </c>
      <c r="C93" s="12" t="s">
        <v>102</v>
      </c>
      <c r="D93" s="55">
        <f t="shared" si="3"/>
        <v>109389074.46000001</v>
      </c>
      <c r="E93" s="57"/>
      <c r="F93" s="55">
        <f t="shared" si="0"/>
        <v>110180255.74699999</v>
      </c>
      <c r="G93" s="56"/>
      <c r="H93" s="57"/>
      <c r="J93" s="17" t="s">
        <v>101</v>
      </c>
      <c r="K93" s="18" t="s">
        <v>102</v>
      </c>
      <c r="L93" s="27">
        <f>L78+L82+L83+L89+L90+L91+L92</f>
        <v>109389074.46000001</v>
      </c>
      <c r="M93" s="27">
        <f>M78+M82+M83+M89+M90+M91+M92</f>
        <v>110180255.74699999</v>
      </c>
      <c r="N93" s="4">
        <f t="shared" si="2"/>
        <v>0</v>
      </c>
      <c r="O93" s="20">
        <f t="shared" si="1"/>
        <v>0</v>
      </c>
    </row>
    <row r="94" spans="1:15" ht="15.75" thickBot="1">
      <c r="A94" s="45"/>
      <c r="B94" s="11" t="s">
        <v>103</v>
      </c>
      <c r="C94" s="12" t="s">
        <v>65</v>
      </c>
      <c r="D94" s="55">
        <f t="shared" si="3"/>
        <v>0</v>
      </c>
      <c r="E94" s="57"/>
      <c r="F94" s="55">
        <f t="shared" si="0"/>
        <v>0</v>
      </c>
      <c r="G94" s="56"/>
      <c r="H94" s="57"/>
      <c r="J94" s="17" t="s">
        <v>103</v>
      </c>
      <c r="K94" s="18" t="s">
        <v>65</v>
      </c>
      <c r="L94" s="28"/>
      <c r="M94" s="28"/>
      <c r="N94" s="4">
        <f t="shared" si="2"/>
        <v>0</v>
      </c>
      <c r="O94" s="20">
        <f t="shared" si="1"/>
        <v>0</v>
      </c>
    </row>
    <row r="95" spans="1:15" ht="26.25" thickBot="1">
      <c r="A95" s="45"/>
      <c r="B95" s="11" t="s">
        <v>104</v>
      </c>
      <c r="C95" s="12" t="s">
        <v>105</v>
      </c>
      <c r="D95" s="55">
        <f t="shared" si="3"/>
        <v>476687.53</v>
      </c>
      <c r="E95" s="57"/>
      <c r="F95" s="55">
        <f t="shared" si="0"/>
        <v>472191.86</v>
      </c>
      <c r="G95" s="56"/>
      <c r="H95" s="57"/>
      <c r="J95" s="17" t="s">
        <v>104</v>
      </c>
      <c r="K95" s="18" t="s">
        <v>105</v>
      </c>
      <c r="L95" s="22">
        <f>L96+L97</f>
        <v>476687.53</v>
      </c>
      <c r="M95" s="22">
        <f>M96+M97</f>
        <v>472191.86</v>
      </c>
      <c r="N95" s="4">
        <f t="shared" si="2"/>
        <v>0</v>
      </c>
      <c r="O95" s="20">
        <f t="shared" si="1"/>
        <v>0</v>
      </c>
    </row>
    <row r="96" spans="1:15" ht="15.75" thickBot="1">
      <c r="A96" s="45"/>
      <c r="B96" s="11" t="s">
        <v>106</v>
      </c>
      <c r="C96" s="12" t="s">
        <v>107</v>
      </c>
      <c r="D96" s="55">
        <f t="shared" si="3"/>
        <v>476687.53</v>
      </c>
      <c r="E96" s="57"/>
      <c r="F96" s="55">
        <f t="shared" si="0"/>
        <v>472191.86</v>
      </c>
      <c r="G96" s="56"/>
      <c r="H96" s="57"/>
      <c r="J96" s="17" t="s">
        <v>106</v>
      </c>
      <c r="K96" s="18" t="s">
        <v>107</v>
      </c>
      <c r="L96" s="21">
        <v>476687.53</v>
      </c>
      <c r="M96" s="21">
        <v>472191.86</v>
      </c>
      <c r="N96" s="4">
        <f t="shared" si="2"/>
        <v>0</v>
      </c>
      <c r="O96" s="20">
        <f t="shared" si="1"/>
        <v>0</v>
      </c>
    </row>
    <row r="97" spans="1:15" ht="15.75" thickBot="1">
      <c r="A97" s="45"/>
      <c r="B97" s="11" t="s">
        <v>108</v>
      </c>
      <c r="C97" s="12" t="s">
        <v>109</v>
      </c>
      <c r="D97" s="55">
        <f t="shared" si="3"/>
        <v>0</v>
      </c>
      <c r="E97" s="57"/>
      <c r="F97" s="55">
        <f t="shared" si="0"/>
        <v>0</v>
      </c>
      <c r="G97" s="56"/>
      <c r="H97" s="57"/>
      <c r="J97" s="17" t="s">
        <v>108</v>
      </c>
      <c r="K97" s="18" t="s">
        <v>109</v>
      </c>
      <c r="L97" s="23"/>
      <c r="M97" s="23"/>
      <c r="N97" s="4">
        <f t="shared" si="2"/>
        <v>0</v>
      </c>
      <c r="O97" s="20">
        <f t="shared" si="1"/>
        <v>0</v>
      </c>
    </row>
    <row r="98" spans="1:15" ht="15.75" thickBot="1">
      <c r="A98" s="45"/>
      <c r="B98" s="11" t="s">
        <v>110</v>
      </c>
      <c r="C98" s="12" t="s">
        <v>111</v>
      </c>
      <c r="D98" s="55">
        <f t="shared" si="3"/>
        <v>30511658.879999999</v>
      </c>
      <c r="E98" s="57"/>
      <c r="F98" s="55">
        <f t="shared" si="0"/>
        <v>16648950.92</v>
      </c>
      <c r="G98" s="56"/>
      <c r="H98" s="57"/>
      <c r="J98" s="17" t="s">
        <v>110</v>
      </c>
      <c r="K98" s="18" t="s">
        <v>111</v>
      </c>
      <c r="L98" s="21">
        <v>30511658.879999999</v>
      </c>
      <c r="M98" s="21">
        <v>16648950.92</v>
      </c>
      <c r="N98" s="4">
        <f t="shared" si="2"/>
        <v>0</v>
      </c>
      <c r="O98" s="20">
        <f t="shared" si="1"/>
        <v>0</v>
      </c>
    </row>
    <row r="99" spans="1:15" ht="15.75" thickBot="1">
      <c r="A99" s="45"/>
      <c r="B99" s="11" t="s">
        <v>112</v>
      </c>
      <c r="C99" s="12" t="s">
        <v>113</v>
      </c>
      <c r="D99" s="55">
        <f t="shared" si="3"/>
        <v>0</v>
      </c>
      <c r="E99" s="57"/>
      <c r="F99" s="55">
        <f t="shared" si="0"/>
        <v>0</v>
      </c>
      <c r="G99" s="56"/>
      <c r="H99" s="57"/>
      <c r="J99" s="17" t="s">
        <v>112</v>
      </c>
      <c r="K99" s="18" t="s">
        <v>113</v>
      </c>
      <c r="L99" s="29"/>
      <c r="M99" s="29"/>
      <c r="N99" s="4">
        <f t="shared" si="2"/>
        <v>0</v>
      </c>
      <c r="O99" s="20">
        <f t="shared" si="1"/>
        <v>0</v>
      </c>
    </row>
    <row r="100" spans="1:15" ht="26.25" thickBot="1">
      <c r="A100" s="45"/>
      <c r="B100" s="11" t="s">
        <v>114</v>
      </c>
      <c r="C100" s="12" t="s">
        <v>115</v>
      </c>
      <c r="D100" s="55">
        <f t="shared" si="3"/>
        <v>16952066.919999998</v>
      </c>
      <c r="E100" s="57"/>
      <c r="F100" s="55">
        <f t="shared" si="0"/>
        <v>51215265.710000001</v>
      </c>
      <c r="G100" s="56"/>
      <c r="H100" s="57"/>
      <c r="J100" s="17" t="s">
        <v>114</v>
      </c>
      <c r="K100" s="18" t="s">
        <v>115</v>
      </c>
      <c r="L100" s="25">
        <f>L102+L113+L114+L115+L116+L117+L118+L119+L120+L121</f>
        <v>16952066.919999998</v>
      </c>
      <c r="M100" s="25">
        <f>M102+M113+M114+M115+M116+M117+M118+M119+M120+M121</f>
        <v>51215265.710000001</v>
      </c>
      <c r="N100" s="4">
        <f t="shared" si="2"/>
        <v>0</v>
      </c>
      <c r="O100" s="20">
        <f t="shared" si="1"/>
        <v>0</v>
      </c>
    </row>
    <row r="101" spans="1:15" ht="15.75" thickBot="1">
      <c r="A101" s="45"/>
      <c r="B101" s="11" t="s">
        <v>116</v>
      </c>
      <c r="C101" s="12" t="s">
        <v>117</v>
      </c>
      <c r="D101" s="55">
        <f t="shared" si="3"/>
        <v>0</v>
      </c>
      <c r="E101" s="57"/>
      <c r="F101" s="55">
        <f t="shared" si="0"/>
        <v>0</v>
      </c>
      <c r="G101" s="56"/>
      <c r="H101" s="57"/>
      <c r="J101" s="17" t="s">
        <v>116</v>
      </c>
      <c r="K101" s="18" t="s">
        <v>117</v>
      </c>
      <c r="L101" s="30"/>
      <c r="M101" s="30"/>
      <c r="N101" s="4">
        <f t="shared" si="2"/>
        <v>0</v>
      </c>
      <c r="O101" s="20">
        <f t="shared" si="1"/>
        <v>0</v>
      </c>
    </row>
    <row r="102" spans="1:15" ht="15.75" thickBot="1">
      <c r="A102" s="45"/>
      <c r="B102" s="11" t="s">
        <v>118</v>
      </c>
      <c r="C102" s="12" t="s">
        <v>119</v>
      </c>
      <c r="D102" s="55">
        <f t="shared" si="3"/>
        <v>11696477.09</v>
      </c>
      <c r="E102" s="57"/>
      <c r="F102" s="55">
        <f t="shared" si="0"/>
        <v>40388338.690000005</v>
      </c>
      <c r="G102" s="56"/>
      <c r="H102" s="57"/>
      <c r="J102" s="17" t="s">
        <v>118</v>
      </c>
      <c r="K102" s="18" t="s">
        <v>119</v>
      </c>
      <c r="L102" s="31">
        <f>L103+L104-L122</f>
        <v>11696477.09</v>
      </c>
      <c r="M102" s="31">
        <f>M103+M104-M122</f>
        <v>40388338.690000005</v>
      </c>
      <c r="N102" s="4">
        <f t="shared" si="2"/>
        <v>0</v>
      </c>
      <c r="O102" s="20">
        <f t="shared" si="1"/>
        <v>0</v>
      </c>
    </row>
    <row r="103" spans="1:15" ht="15.75" thickBot="1">
      <c r="A103" s="45"/>
      <c r="B103" s="11" t="s">
        <v>120</v>
      </c>
      <c r="C103" s="12" t="s">
        <v>121</v>
      </c>
      <c r="D103" s="55">
        <f t="shared" si="3"/>
        <v>0</v>
      </c>
      <c r="E103" s="57"/>
      <c r="F103" s="55">
        <f t="shared" si="0"/>
        <v>12175.18</v>
      </c>
      <c r="G103" s="56"/>
      <c r="H103" s="57"/>
      <c r="J103" s="17" t="s">
        <v>120</v>
      </c>
      <c r="K103" s="18" t="s">
        <v>121</v>
      </c>
      <c r="L103" s="32"/>
      <c r="M103" s="21">
        <v>12175.18</v>
      </c>
      <c r="N103" s="4">
        <f t="shared" si="2"/>
        <v>0</v>
      </c>
      <c r="O103" s="20">
        <f t="shared" si="1"/>
        <v>0</v>
      </c>
    </row>
    <row r="104" spans="1:15" ht="26.25" thickBot="1">
      <c r="A104" s="45"/>
      <c r="B104" s="11" t="s">
        <v>122</v>
      </c>
      <c r="C104" s="12" t="s">
        <v>123</v>
      </c>
      <c r="D104" s="55">
        <f t="shared" si="3"/>
        <v>11696477.09</v>
      </c>
      <c r="E104" s="57"/>
      <c r="F104" s="55">
        <f t="shared" si="0"/>
        <v>40376163.510000005</v>
      </c>
      <c r="G104" s="56"/>
      <c r="H104" s="57"/>
      <c r="J104" s="17" t="s">
        <v>122</v>
      </c>
      <c r="K104" s="18" t="s">
        <v>123</v>
      </c>
      <c r="L104" s="33">
        <f>L105+L106+L107+L108+L109+L110+L111+L112</f>
        <v>11696477.09</v>
      </c>
      <c r="M104" s="33">
        <f>M105+M106+M107+M108+M109+M110+M111+M112</f>
        <v>40376163.510000005</v>
      </c>
      <c r="N104" s="4">
        <f t="shared" si="2"/>
        <v>0</v>
      </c>
      <c r="O104" s="20">
        <f t="shared" si="1"/>
        <v>0</v>
      </c>
    </row>
    <row r="105" spans="1:15" ht="15.75" thickBot="1">
      <c r="A105" s="45"/>
      <c r="B105" s="11" t="s">
        <v>124</v>
      </c>
      <c r="C105" s="12" t="s">
        <v>125</v>
      </c>
      <c r="D105" s="55">
        <f t="shared" si="3"/>
        <v>177110.21</v>
      </c>
      <c r="E105" s="57"/>
      <c r="F105" s="55">
        <f t="shared" si="0"/>
        <v>1165464.4099999999</v>
      </c>
      <c r="G105" s="56"/>
      <c r="H105" s="57"/>
      <c r="J105" s="17" t="s">
        <v>124</v>
      </c>
      <c r="K105" s="18" t="s">
        <v>125</v>
      </c>
      <c r="L105" s="34">
        <v>177110.21</v>
      </c>
      <c r="M105" s="34">
        <v>1165464.4099999999</v>
      </c>
      <c r="N105" s="4">
        <f t="shared" si="2"/>
        <v>0</v>
      </c>
      <c r="O105" s="20">
        <f t="shared" si="1"/>
        <v>0</v>
      </c>
    </row>
    <row r="106" spans="1:15" ht="15.75" thickBot="1">
      <c r="A106" s="45"/>
      <c r="B106" s="11" t="s">
        <v>126</v>
      </c>
      <c r="C106" s="12" t="s">
        <v>127</v>
      </c>
      <c r="D106" s="55">
        <f t="shared" si="3"/>
        <v>3716683.51</v>
      </c>
      <c r="E106" s="57"/>
      <c r="F106" s="55">
        <f t="shared" si="0"/>
        <v>7139136.0700000003</v>
      </c>
      <c r="G106" s="56"/>
      <c r="H106" s="57"/>
      <c r="J106" s="17" t="s">
        <v>126</v>
      </c>
      <c r="K106" s="18" t="s">
        <v>127</v>
      </c>
      <c r="L106" s="34">
        <v>3716683.51</v>
      </c>
      <c r="M106" s="34">
        <v>7139136.0700000003</v>
      </c>
      <c r="N106" s="4">
        <f t="shared" si="2"/>
        <v>0</v>
      </c>
      <c r="O106" s="20">
        <f t="shared" si="1"/>
        <v>0</v>
      </c>
    </row>
    <row r="107" spans="1:15" ht="15.75" thickBot="1">
      <c r="A107" s="45"/>
      <c r="B107" s="11" t="s">
        <v>128</v>
      </c>
      <c r="C107" s="12" t="s">
        <v>129</v>
      </c>
      <c r="D107" s="55">
        <f t="shared" si="3"/>
        <v>7802683.3700000001</v>
      </c>
      <c r="E107" s="57"/>
      <c r="F107" s="55">
        <f t="shared" si="0"/>
        <v>32071563.030000001</v>
      </c>
      <c r="G107" s="56"/>
      <c r="H107" s="57"/>
      <c r="J107" s="17" t="s">
        <v>128</v>
      </c>
      <c r="K107" s="18" t="s">
        <v>129</v>
      </c>
      <c r="L107" s="34">
        <v>7802683.3700000001</v>
      </c>
      <c r="M107" s="34">
        <v>32071563.030000001</v>
      </c>
      <c r="N107" s="4">
        <f t="shared" si="2"/>
        <v>0</v>
      </c>
      <c r="O107" s="20">
        <f t="shared" si="1"/>
        <v>0</v>
      </c>
    </row>
    <row r="108" spans="1:15" ht="39" thickBot="1">
      <c r="A108" s="45"/>
      <c r="B108" s="11" t="s">
        <v>130</v>
      </c>
      <c r="C108" s="12" t="s">
        <v>131</v>
      </c>
      <c r="D108" s="55">
        <f t="shared" si="3"/>
        <v>0</v>
      </c>
      <c r="E108" s="57"/>
      <c r="F108" s="55">
        <f t="shared" si="0"/>
        <v>0</v>
      </c>
      <c r="G108" s="56"/>
      <c r="H108" s="57"/>
      <c r="J108" s="17" t="s">
        <v>130</v>
      </c>
      <c r="K108" s="18" t="s">
        <v>131</v>
      </c>
      <c r="L108" s="34"/>
      <c r="M108" s="34"/>
      <c r="N108" s="4">
        <f t="shared" si="2"/>
        <v>0</v>
      </c>
      <c r="O108" s="20">
        <f t="shared" si="1"/>
        <v>0</v>
      </c>
    </row>
    <row r="109" spans="1:15" ht="15.75" thickBot="1">
      <c r="A109" s="45"/>
      <c r="B109" s="11" t="s">
        <v>132</v>
      </c>
      <c r="C109" s="12" t="s">
        <v>133</v>
      </c>
      <c r="D109" s="55">
        <f t="shared" si="3"/>
        <v>0</v>
      </c>
      <c r="E109" s="57"/>
      <c r="F109" s="55">
        <f t="shared" si="0"/>
        <v>0</v>
      </c>
      <c r="G109" s="56"/>
      <c r="H109" s="57"/>
      <c r="J109" s="17" t="s">
        <v>132</v>
      </c>
      <c r="K109" s="18" t="s">
        <v>133</v>
      </c>
      <c r="L109" s="34"/>
      <c r="M109" s="34"/>
      <c r="N109" s="4">
        <f t="shared" si="2"/>
        <v>0</v>
      </c>
      <c r="O109" s="20">
        <f t="shared" si="1"/>
        <v>0</v>
      </c>
    </row>
    <row r="110" spans="1:15" ht="15.75" thickBot="1">
      <c r="A110" s="45"/>
      <c r="B110" s="11" t="s">
        <v>134</v>
      </c>
      <c r="C110" s="12" t="s">
        <v>135</v>
      </c>
      <c r="D110" s="55">
        <f t="shared" si="3"/>
        <v>0</v>
      </c>
      <c r="E110" s="57"/>
      <c r="F110" s="55">
        <f t="shared" si="0"/>
        <v>0</v>
      </c>
      <c r="G110" s="56"/>
      <c r="H110" s="57"/>
      <c r="J110" s="17" t="s">
        <v>134</v>
      </c>
      <c r="K110" s="18" t="s">
        <v>135</v>
      </c>
      <c r="L110" s="34"/>
      <c r="M110" s="34"/>
      <c r="N110" s="4">
        <f t="shared" si="2"/>
        <v>0</v>
      </c>
      <c r="O110" s="20">
        <f t="shared" si="1"/>
        <v>0</v>
      </c>
    </row>
    <row r="111" spans="1:15" ht="26.25" thickBot="1">
      <c r="A111" s="45"/>
      <c r="B111" s="11" t="s">
        <v>136</v>
      </c>
      <c r="C111" s="12" t="s">
        <v>137</v>
      </c>
      <c r="D111" s="55">
        <f t="shared" si="3"/>
        <v>0</v>
      </c>
      <c r="E111" s="57"/>
      <c r="F111" s="55">
        <f t="shared" si="0"/>
        <v>0</v>
      </c>
      <c r="G111" s="56"/>
      <c r="H111" s="57"/>
      <c r="J111" s="17" t="s">
        <v>136</v>
      </c>
      <c r="K111" s="18" t="s">
        <v>137</v>
      </c>
      <c r="L111" s="34"/>
      <c r="M111" s="34"/>
      <c r="N111" s="4">
        <f t="shared" si="2"/>
        <v>0</v>
      </c>
      <c r="O111" s="20">
        <f t="shared" si="1"/>
        <v>0</v>
      </c>
    </row>
    <row r="112" spans="1:15" ht="26.25" thickBot="1">
      <c r="A112" s="45"/>
      <c r="B112" s="11" t="s">
        <v>138</v>
      </c>
      <c r="C112" s="12" t="s">
        <v>139</v>
      </c>
      <c r="D112" s="55">
        <f t="shared" si="3"/>
        <v>0</v>
      </c>
      <c r="E112" s="57"/>
      <c r="F112" s="55">
        <f t="shared" si="0"/>
        <v>0</v>
      </c>
      <c r="G112" s="56"/>
      <c r="H112" s="57"/>
      <c r="J112" s="17" t="s">
        <v>138</v>
      </c>
      <c r="K112" s="18" t="s">
        <v>139</v>
      </c>
      <c r="L112" s="35"/>
      <c r="M112" s="35"/>
      <c r="N112" s="4">
        <f t="shared" si="2"/>
        <v>0</v>
      </c>
      <c r="O112" s="20">
        <f t="shared" si="1"/>
        <v>0</v>
      </c>
    </row>
    <row r="113" spans="1:15" ht="15.75" thickBot="1">
      <c r="A113" s="45"/>
      <c r="B113" s="11" t="s">
        <v>140</v>
      </c>
      <c r="C113" s="12" t="s">
        <v>141</v>
      </c>
      <c r="D113" s="55">
        <f t="shared" si="3"/>
        <v>0</v>
      </c>
      <c r="E113" s="57"/>
      <c r="F113" s="55">
        <f t="shared" si="0"/>
        <v>0</v>
      </c>
      <c r="G113" s="56"/>
      <c r="H113" s="57"/>
      <c r="J113" s="17" t="s">
        <v>140</v>
      </c>
      <c r="K113" s="18" t="s">
        <v>141</v>
      </c>
      <c r="L113" s="36"/>
      <c r="M113" s="36"/>
      <c r="N113" s="4">
        <f t="shared" si="2"/>
        <v>0</v>
      </c>
      <c r="O113" s="20">
        <f t="shared" si="1"/>
        <v>0</v>
      </c>
    </row>
    <row r="114" spans="1:15" ht="26.25" thickBot="1">
      <c r="A114" s="45"/>
      <c r="B114" s="11" t="s">
        <v>142</v>
      </c>
      <c r="C114" s="12" t="s">
        <v>143</v>
      </c>
      <c r="D114" s="55">
        <f t="shared" si="3"/>
        <v>0</v>
      </c>
      <c r="E114" s="57"/>
      <c r="F114" s="55">
        <f t="shared" si="0"/>
        <v>0</v>
      </c>
      <c r="G114" s="56"/>
      <c r="H114" s="57"/>
      <c r="J114" s="17" t="s">
        <v>142</v>
      </c>
      <c r="K114" s="18" t="s">
        <v>143</v>
      </c>
      <c r="L114" s="36"/>
      <c r="M114" s="36"/>
      <c r="N114" s="4">
        <f t="shared" si="2"/>
        <v>0</v>
      </c>
      <c r="O114" s="20">
        <f t="shared" si="1"/>
        <v>0</v>
      </c>
    </row>
    <row r="115" spans="1:15" ht="15.75" thickBot="1">
      <c r="A115" s="45"/>
      <c r="B115" s="11" t="s">
        <v>144</v>
      </c>
      <c r="C115" s="12" t="s">
        <v>145</v>
      </c>
      <c r="D115" s="55">
        <f t="shared" si="3"/>
        <v>42853.34</v>
      </c>
      <c r="E115" s="57"/>
      <c r="F115" s="55">
        <f t="shared" si="0"/>
        <v>74438.41</v>
      </c>
      <c r="G115" s="56"/>
      <c r="H115" s="57"/>
      <c r="J115" s="17" t="s">
        <v>144</v>
      </c>
      <c r="K115" s="18" t="s">
        <v>145</v>
      </c>
      <c r="L115" s="23">
        <v>42853.34</v>
      </c>
      <c r="M115" s="23">
        <v>74438.41</v>
      </c>
      <c r="N115" s="4">
        <f t="shared" si="2"/>
        <v>0</v>
      </c>
      <c r="O115" s="20">
        <f t="shared" si="1"/>
        <v>0</v>
      </c>
    </row>
    <row r="116" spans="1:15" ht="15.75" thickBot="1">
      <c r="A116" s="45"/>
      <c r="B116" s="11" t="s">
        <v>146</v>
      </c>
      <c r="C116" s="12" t="s">
        <v>147</v>
      </c>
      <c r="D116" s="55">
        <f t="shared" si="3"/>
        <v>10073</v>
      </c>
      <c r="E116" s="57"/>
      <c r="F116" s="55">
        <f t="shared" si="0"/>
        <v>162627.96</v>
      </c>
      <c r="G116" s="56"/>
      <c r="H116" s="57"/>
      <c r="J116" s="17" t="s">
        <v>146</v>
      </c>
      <c r="K116" s="18" t="s">
        <v>147</v>
      </c>
      <c r="L116" s="21">
        <v>10073</v>
      </c>
      <c r="M116" s="21">
        <v>162627.96</v>
      </c>
      <c r="N116" s="4">
        <f t="shared" si="2"/>
        <v>0</v>
      </c>
      <c r="O116" s="20">
        <f t="shared" si="1"/>
        <v>0</v>
      </c>
    </row>
    <row r="117" spans="1:15" ht="15.75" thickBot="1">
      <c r="A117" s="45"/>
      <c r="B117" s="11" t="s">
        <v>148</v>
      </c>
      <c r="C117" s="12" t="s">
        <v>149</v>
      </c>
      <c r="D117" s="55">
        <f t="shared" si="3"/>
        <v>1066803.26</v>
      </c>
      <c r="E117" s="57"/>
      <c r="F117" s="55">
        <f t="shared" si="0"/>
        <v>1321142.6200000001</v>
      </c>
      <c r="G117" s="56"/>
      <c r="H117" s="57"/>
      <c r="J117" s="17" t="s">
        <v>148</v>
      </c>
      <c r="K117" s="18" t="s">
        <v>149</v>
      </c>
      <c r="L117" s="23">
        <v>1066803.26</v>
      </c>
      <c r="M117" s="23">
        <v>1321142.6200000001</v>
      </c>
      <c r="N117" s="4">
        <f t="shared" si="2"/>
        <v>0</v>
      </c>
      <c r="O117" s="20">
        <f t="shared" si="1"/>
        <v>0</v>
      </c>
    </row>
    <row r="118" spans="1:15" ht="26.25" thickBot="1">
      <c r="A118" s="45"/>
      <c r="B118" s="11" t="s">
        <v>150</v>
      </c>
      <c r="C118" s="12" t="s">
        <v>151</v>
      </c>
      <c r="D118" s="55">
        <f t="shared" si="3"/>
        <v>0</v>
      </c>
      <c r="E118" s="57"/>
      <c r="F118" s="55">
        <f t="shared" si="0"/>
        <v>0</v>
      </c>
      <c r="G118" s="56"/>
      <c r="H118" s="57"/>
      <c r="J118" s="17" t="s">
        <v>150</v>
      </c>
      <c r="K118" s="18" t="s">
        <v>151</v>
      </c>
      <c r="L118" s="23"/>
      <c r="M118" s="23"/>
      <c r="N118" s="4">
        <f t="shared" si="2"/>
        <v>0</v>
      </c>
      <c r="O118" s="20">
        <f t="shared" si="1"/>
        <v>0</v>
      </c>
    </row>
    <row r="119" spans="1:15" ht="26.25" thickBot="1">
      <c r="A119" s="45"/>
      <c r="B119" s="11" t="s">
        <v>152</v>
      </c>
      <c r="C119" s="12" t="s">
        <v>153</v>
      </c>
      <c r="D119" s="55">
        <f t="shared" si="3"/>
        <v>0</v>
      </c>
      <c r="E119" s="57"/>
      <c r="F119" s="55">
        <f t="shared" si="0"/>
        <v>0</v>
      </c>
      <c r="G119" s="56"/>
      <c r="H119" s="57"/>
      <c r="J119" s="17" t="s">
        <v>152</v>
      </c>
      <c r="K119" s="18" t="s">
        <v>153</v>
      </c>
      <c r="L119" s="21"/>
      <c r="M119" s="21"/>
      <c r="N119" s="4">
        <f t="shared" si="2"/>
        <v>0</v>
      </c>
      <c r="O119" s="20">
        <f t="shared" si="1"/>
        <v>0</v>
      </c>
    </row>
    <row r="120" spans="1:15" ht="15.75" thickBot="1">
      <c r="A120" s="45"/>
      <c r="B120" s="11" t="s">
        <v>154</v>
      </c>
      <c r="C120" s="12" t="s">
        <v>155</v>
      </c>
      <c r="D120" s="55">
        <f t="shared" si="3"/>
        <v>195229.83</v>
      </c>
      <c r="E120" s="57"/>
      <c r="F120" s="55">
        <f t="shared" si="0"/>
        <v>150175.29</v>
      </c>
      <c r="G120" s="56"/>
      <c r="H120" s="57"/>
      <c r="J120" s="17" t="s">
        <v>154</v>
      </c>
      <c r="K120" s="18" t="s">
        <v>155</v>
      </c>
      <c r="L120" s="35">
        <v>195229.83</v>
      </c>
      <c r="M120" s="35">
        <v>150175.29</v>
      </c>
      <c r="N120" s="4">
        <f t="shared" si="2"/>
        <v>0</v>
      </c>
      <c r="O120" s="20">
        <f t="shared" si="1"/>
        <v>0</v>
      </c>
    </row>
    <row r="121" spans="1:15" ht="15.75" thickBot="1">
      <c r="A121" s="45"/>
      <c r="B121" s="11" t="s">
        <v>156</v>
      </c>
      <c r="C121" s="12" t="s">
        <v>157</v>
      </c>
      <c r="D121" s="55">
        <f t="shared" si="3"/>
        <v>3940630.4</v>
      </c>
      <c r="E121" s="57"/>
      <c r="F121" s="55">
        <f t="shared" si="0"/>
        <v>9118542.7400000002</v>
      </c>
      <c r="G121" s="56"/>
      <c r="H121" s="57"/>
      <c r="J121" s="17" t="s">
        <v>156</v>
      </c>
      <c r="K121" s="18" t="s">
        <v>157</v>
      </c>
      <c r="L121" s="21">
        <v>3940630.4</v>
      </c>
      <c r="M121" s="21">
        <v>9118542.7400000002</v>
      </c>
      <c r="N121" s="4">
        <f t="shared" si="2"/>
        <v>0</v>
      </c>
      <c r="O121" s="20">
        <f t="shared" si="1"/>
        <v>0</v>
      </c>
    </row>
    <row r="122" spans="1:15" ht="15.75" thickBot="1">
      <c r="A122" s="45"/>
      <c r="B122" s="11" t="s">
        <v>158</v>
      </c>
      <c r="C122" s="12" t="s">
        <v>159</v>
      </c>
      <c r="D122" s="55">
        <f t="shared" si="3"/>
        <v>0</v>
      </c>
      <c r="E122" s="57"/>
      <c r="F122" s="55">
        <f t="shared" si="0"/>
        <v>0</v>
      </c>
      <c r="G122" s="56"/>
      <c r="H122" s="57"/>
      <c r="J122" s="17" t="s">
        <v>158</v>
      </c>
      <c r="K122" s="18" t="s">
        <v>159</v>
      </c>
      <c r="L122" s="35"/>
      <c r="M122" s="35"/>
      <c r="N122" s="4">
        <f t="shared" si="2"/>
        <v>0</v>
      </c>
      <c r="O122" s="20">
        <f t="shared" si="1"/>
        <v>0</v>
      </c>
    </row>
    <row r="123" spans="1:15" ht="26.25" thickBot="1">
      <c r="A123" s="45"/>
      <c r="B123" s="11" t="s">
        <v>160</v>
      </c>
      <c r="C123" s="12" t="s">
        <v>161</v>
      </c>
      <c r="D123" s="55">
        <f t="shared" si="3"/>
        <v>3333148.0599999996</v>
      </c>
      <c r="E123" s="57"/>
      <c r="F123" s="55">
        <f t="shared" si="0"/>
        <v>14625088.960000001</v>
      </c>
      <c r="G123" s="56"/>
      <c r="H123" s="57"/>
      <c r="J123" s="17" t="s">
        <v>160</v>
      </c>
      <c r="K123" s="18" t="s">
        <v>161</v>
      </c>
      <c r="L123" s="22">
        <f>L124+L125+L126+L127</f>
        <v>3333148.0599999996</v>
      </c>
      <c r="M123" s="22">
        <f>M124+M125+M126+M127</f>
        <v>14625088.960000001</v>
      </c>
      <c r="N123" s="4">
        <f>L123-D123</f>
        <v>0</v>
      </c>
      <c r="O123" s="20">
        <f t="shared" si="1"/>
        <v>0</v>
      </c>
    </row>
    <row r="124" spans="1:15" ht="15.75" thickBot="1">
      <c r="A124" s="45"/>
      <c r="B124" s="11" t="s">
        <v>162</v>
      </c>
      <c r="C124" s="12" t="s">
        <v>163</v>
      </c>
      <c r="D124" s="55">
        <f t="shared" si="3"/>
        <v>0</v>
      </c>
      <c r="E124" s="57"/>
      <c r="F124" s="55">
        <f t="shared" si="0"/>
        <v>0</v>
      </c>
      <c r="G124" s="56"/>
      <c r="H124" s="57"/>
      <c r="J124" s="17" t="s">
        <v>162</v>
      </c>
      <c r="K124" s="18" t="s">
        <v>163</v>
      </c>
      <c r="L124" s="35"/>
      <c r="M124" s="35"/>
      <c r="N124" s="4">
        <f t="shared" si="2"/>
        <v>0</v>
      </c>
      <c r="O124" s="20">
        <f t="shared" si="1"/>
        <v>0</v>
      </c>
    </row>
    <row r="125" spans="1:15" ht="15.75" thickBot="1">
      <c r="A125" s="45"/>
      <c r="B125" s="11" t="s">
        <v>164</v>
      </c>
      <c r="C125" s="12" t="s">
        <v>165</v>
      </c>
      <c r="D125" s="55">
        <f t="shared" si="3"/>
        <v>2158121.61</v>
      </c>
      <c r="E125" s="57"/>
      <c r="F125" s="55">
        <f t="shared" si="0"/>
        <v>2405607.13</v>
      </c>
      <c r="G125" s="56"/>
      <c r="H125" s="57"/>
      <c r="J125" s="17" t="s">
        <v>164</v>
      </c>
      <c r="K125" s="18" t="s">
        <v>165</v>
      </c>
      <c r="L125" s="21">
        <v>2158121.61</v>
      </c>
      <c r="M125" s="21">
        <v>2405607.13</v>
      </c>
      <c r="N125" s="4">
        <f t="shared" si="2"/>
        <v>0</v>
      </c>
      <c r="O125" s="20">
        <f t="shared" si="1"/>
        <v>0</v>
      </c>
    </row>
    <row r="126" spans="1:15" ht="15.75" thickBot="1">
      <c r="A126" s="45"/>
      <c r="B126" s="11" t="s">
        <v>166</v>
      </c>
      <c r="C126" s="12" t="s">
        <v>167</v>
      </c>
      <c r="D126" s="55">
        <f t="shared" si="3"/>
        <v>1111207.8600000001</v>
      </c>
      <c r="E126" s="57"/>
      <c r="F126" s="55">
        <f t="shared" si="0"/>
        <v>12147424.560000001</v>
      </c>
      <c r="G126" s="56"/>
      <c r="H126" s="57"/>
      <c r="J126" s="17" t="s">
        <v>166</v>
      </c>
      <c r="K126" s="18" t="s">
        <v>167</v>
      </c>
      <c r="L126" s="37">
        <v>1111207.8600000001</v>
      </c>
      <c r="M126" s="37">
        <v>12147424.560000001</v>
      </c>
      <c r="N126" s="4">
        <f t="shared" si="2"/>
        <v>0</v>
      </c>
      <c r="O126" s="20">
        <f t="shared" si="1"/>
        <v>0</v>
      </c>
    </row>
    <row r="127" spans="1:15" ht="26.25" thickBot="1">
      <c r="A127" s="45"/>
      <c r="B127" s="11" t="s">
        <v>168</v>
      </c>
      <c r="C127" s="12" t="s">
        <v>169</v>
      </c>
      <c r="D127" s="55">
        <f t="shared" si="3"/>
        <v>63818.59</v>
      </c>
      <c r="E127" s="57"/>
      <c r="F127" s="55">
        <f t="shared" si="0"/>
        <v>72057.27</v>
      </c>
      <c r="G127" s="56"/>
      <c r="H127" s="57"/>
      <c r="J127" s="17" t="s">
        <v>168</v>
      </c>
      <c r="K127" s="18" t="s">
        <v>169</v>
      </c>
      <c r="L127" s="37">
        <v>63818.59</v>
      </c>
      <c r="M127" s="37">
        <v>72057.27</v>
      </c>
      <c r="N127" s="4">
        <f t="shared" si="2"/>
        <v>0</v>
      </c>
      <c r="O127" s="20">
        <f t="shared" si="1"/>
        <v>0</v>
      </c>
    </row>
    <row r="128" spans="1:15" ht="15.75" thickBot="1">
      <c r="A128" s="45"/>
      <c r="B128" s="11" t="s">
        <v>170</v>
      </c>
      <c r="C128" s="12" t="s">
        <v>171</v>
      </c>
      <c r="D128" s="55">
        <f t="shared" si="3"/>
        <v>25384382.530000001</v>
      </c>
      <c r="E128" s="57"/>
      <c r="F128" s="55">
        <f t="shared" si="0"/>
        <v>23579875.969999999</v>
      </c>
      <c r="G128" s="56"/>
      <c r="H128" s="57"/>
      <c r="J128" s="17" t="s">
        <v>170</v>
      </c>
      <c r="K128" s="18" t="s">
        <v>171</v>
      </c>
      <c r="L128" s="36">
        <v>25384382.530000001</v>
      </c>
      <c r="M128" s="36">
        <v>23579875.969999999</v>
      </c>
      <c r="N128" s="4">
        <f t="shared" si="2"/>
        <v>0</v>
      </c>
      <c r="O128" s="20">
        <f t="shared" si="1"/>
        <v>0</v>
      </c>
    </row>
    <row r="129" spans="1:15" ht="15.75" thickBot="1">
      <c r="A129" s="45"/>
      <c r="B129" s="11" t="s">
        <v>172</v>
      </c>
      <c r="C129" s="12" t="s">
        <v>173</v>
      </c>
      <c r="D129" s="55">
        <f t="shared" si="3"/>
        <v>0</v>
      </c>
      <c r="E129" s="57"/>
      <c r="F129" s="55">
        <f t="shared" si="0"/>
        <v>0</v>
      </c>
      <c r="G129" s="56"/>
      <c r="H129" s="57"/>
      <c r="J129" s="17" t="s">
        <v>172</v>
      </c>
      <c r="K129" s="18" t="s">
        <v>173</v>
      </c>
      <c r="L129" s="35"/>
      <c r="M129" s="35"/>
      <c r="N129" s="4">
        <f t="shared" si="2"/>
        <v>0</v>
      </c>
      <c r="O129" s="20">
        <f t="shared" si="1"/>
        <v>0</v>
      </c>
    </row>
    <row r="130" spans="1:15" ht="26.25" thickBot="1">
      <c r="A130" s="45"/>
      <c r="B130" s="11" t="s">
        <v>174</v>
      </c>
      <c r="C130" s="12" t="s">
        <v>175</v>
      </c>
      <c r="D130" s="55">
        <f t="shared" si="3"/>
        <v>76657943.920000002</v>
      </c>
      <c r="E130" s="57"/>
      <c r="F130" s="55">
        <f t="shared" si="0"/>
        <v>106541373.42000002</v>
      </c>
      <c r="G130" s="56"/>
      <c r="H130" s="57"/>
      <c r="J130" s="17" t="s">
        <v>174</v>
      </c>
      <c r="K130" s="18" t="s">
        <v>175</v>
      </c>
      <c r="L130" s="22">
        <f>L95+L98+L99+L100+L123+L128+L129</f>
        <v>76657943.920000002</v>
      </c>
      <c r="M130" s="22">
        <f>M95+M98+M99+M100+M123+M128+M129</f>
        <v>106541373.42000002</v>
      </c>
      <c r="N130" s="4">
        <f>L130-D130</f>
        <v>0</v>
      </c>
      <c r="O130" s="20">
        <f t="shared" si="1"/>
        <v>0</v>
      </c>
    </row>
    <row r="131" spans="1:15" ht="15.75" thickBot="1">
      <c r="A131" s="45"/>
      <c r="B131" s="11" t="s">
        <v>176</v>
      </c>
      <c r="C131" s="12" t="s">
        <v>177</v>
      </c>
      <c r="D131" s="55">
        <f t="shared" si="3"/>
        <v>186047018.38</v>
      </c>
      <c r="E131" s="57"/>
      <c r="F131" s="55">
        <f t="shared" si="0"/>
        <v>216721629.167</v>
      </c>
      <c r="G131" s="56"/>
      <c r="H131" s="57"/>
      <c r="J131" s="17" t="s">
        <v>176</v>
      </c>
      <c r="K131" s="18" t="s">
        <v>177</v>
      </c>
      <c r="L131" s="38">
        <f>L93+L130</f>
        <v>186047018.38</v>
      </c>
      <c r="M131" s="38">
        <f>M93+M130</f>
        <v>216721629.167</v>
      </c>
      <c r="N131" s="4">
        <f>L131-D131</f>
        <v>0</v>
      </c>
      <c r="O131" s="20">
        <f t="shared" si="1"/>
        <v>0</v>
      </c>
    </row>
    <row r="132" spans="1:15" ht="15.75" thickBot="1">
      <c r="A132" s="45"/>
      <c r="B132" s="11" t="s">
        <v>178</v>
      </c>
      <c r="C132" s="12" t="s">
        <v>65</v>
      </c>
      <c r="D132" s="55">
        <f t="shared" si="3"/>
        <v>0</v>
      </c>
      <c r="E132" s="57"/>
      <c r="F132" s="55">
        <v>0</v>
      </c>
      <c r="G132" s="56"/>
      <c r="H132" s="57"/>
      <c r="M132" s="13"/>
    </row>
    <row r="133" spans="1:15" ht="15.75" thickBot="1">
      <c r="A133" s="45"/>
      <c r="B133" s="11" t="s">
        <v>179</v>
      </c>
      <c r="C133" s="12" t="s">
        <v>65</v>
      </c>
      <c r="D133" s="55">
        <f t="shared" si="3"/>
        <v>0</v>
      </c>
      <c r="E133" s="57"/>
      <c r="F133" s="55">
        <v>0</v>
      </c>
      <c r="G133" s="56"/>
      <c r="H133" s="57"/>
      <c r="M133" s="13"/>
    </row>
    <row r="134" spans="1:15" ht="15.75" thickBot="1">
      <c r="A134" s="45"/>
      <c r="B134" s="11" t="s">
        <v>180</v>
      </c>
      <c r="C134" s="12" t="s">
        <v>181</v>
      </c>
      <c r="D134" s="55">
        <f t="shared" si="3"/>
        <v>53312638</v>
      </c>
      <c r="E134" s="57"/>
      <c r="F134" s="55">
        <f>M134</f>
        <v>53312638</v>
      </c>
      <c r="G134" s="56"/>
      <c r="H134" s="57"/>
      <c r="J134" t="s">
        <v>180</v>
      </c>
      <c r="K134" s="4" t="s">
        <v>181</v>
      </c>
      <c r="L134" s="35">
        <v>53312638</v>
      </c>
      <c r="M134" s="35">
        <v>53312638</v>
      </c>
      <c r="N134" s="4">
        <f>L134-D134</f>
        <v>0</v>
      </c>
      <c r="O134" s="20">
        <f>F134-M134</f>
        <v>0</v>
      </c>
    </row>
    <row r="135" spans="1:15" ht="15.75" thickBot="1">
      <c r="A135" s="45"/>
      <c r="B135" s="11" t="s">
        <v>182</v>
      </c>
      <c r="C135" s="12" t="s">
        <v>183</v>
      </c>
      <c r="D135" s="55">
        <f t="shared" si="3"/>
        <v>2562441.46</v>
      </c>
      <c r="E135" s="57"/>
      <c r="F135" s="55">
        <f t="shared" ref="F135:F198" si="4">M135</f>
        <v>2562441.46</v>
      </c>
      <c r="G135" s="56"/>
      <c r="H135" s="57"/>
      <c r="J135" t="s">
        <v>182</v>
      </c>
      <c r="K135" s="4" t="s">
        <v>183</v>
      </c>
      <c r="L135" s="35">
        <v>2562441.46</v>
      </c>
      <c r="M135" s="35">
        <v>2562441.46</v>
      </c>
      <c r="N135" s="4">
        <f t="shared" ref="N135:N198" si="5">L135-D135</f>
        <v>0</v>
      </c>
      <c r="O135" s="20">
        <f t="shared" ref="O135:O198" si="6">F135-M135</f>
        <v>0</v>
      </c>
    </row>
    <row r="136" spans="1:15" ht="15.75" thickBot="1">
      <c r="A136" s="45"/>
      <c r="B136" s="11" t="s">
        <v>184</v>
      </c>
      <c r="C136" s="12" t="s">
        <v>185</v>
      </c>
      <c r="D136" s="55">
        <f t="shared" si="3"/>
        <v>1570173.28</v>
      </c>
      <c r="E136" s="57"/>
      <c r="F136" s="55">
        <f t="shared" si="4"/>
        <v>1984371.11</v>
      </c>
      <c r="G136" s="56"/>
      <c r="H136" s="57"/>
      <c r="J136" t="s">
        <v>184</v>
      </c>
      <c r="K136" s="4" t="s">
        <v>185</v>
      </c>
      <c r="L136" s="35">
        <v>1570173.28</v>
      </c>
      <c r="M136" s="35">
        <v>1984371.11</v>
      </c>
      <c r="N136" s="4">
        <f t="shared" si="5"/>
        <v>0</v>
      </c>
      <c r="O136" s="20">
        <f t="shared" si="6"/>
        <v>0</v>
      </c>
    </row>
    <row r="137" spans="1:15" ht="15.75" thickBot="1">
      <c r="A137" s="45"/>
      <c r="B137" s="11" t="s">
        <v>186</v>
      </c>
      <c r="C137" s="12" t="s">
        <v>187</v>
      </c>
      <c r="D137" s="55">
        <f t="shared" si="3"/>
        <v>0</v>
      </c>
      <c r="E137" s="57"/>
      <c r="F137" s="55">
        <f t="shared" si="4"/>
        <v>0</v>
      </c>
      <c r="G137" s="56"/>
      <c r="H137" s="57"/>
      <c r="J137" t="s">
        <v>186</v>
      </c>
      <c r="K137" s="4" t="s">
        <v>187</v>
      </c>
      <c r="L137" s="39"/>
      <c r="M137" s="39"/>
      <c r="N137" s="4">
        <f t="shared" si="5"/>
        <v>0</v>
      </c>
      <c r="O137" s="20">
        <f t="shared" si="6"/>
        <v>0</v>
      </c>
    </row>
    <row r="138" spans="1:15" ht="26.25" thickBot="1">
      <c r="A138" s="45"/>
      <c r="B138" s="11" t="s">
        <v>188</v>
      </c>
      <c r="C138" s="12" t="s">
        <v>189</v>
      </c>
      <c r="D138" s="55">
        <f t="shared" si="3"/>
        <v>15039318.08</v>
      </c>
      <c r="E138" s="57"/>
      <c r="F138" s="55">
        <f t="shared" si="4"/>
        <v>19910819.850000001</v>
      </c>
      <c r="G138" s="56"/>
      <c r="H138" s="57"/>
      <c r="J138" t="s">
        <v>188</v>
      </c>
      <c r="K138" s="4" t="s">
        <v>189</v>
      </c>
      <c r="L138" s="39">
        <v>15039318.08</v>
      </c>
      <c r="M138" s="39">
        <v>19910819.850000001</v>
      </c>
      <c r="N138" s="4">
        <f t="shared" si="5"/>
        <v>0</v>
      </c>
      <c r="O138" s="20">
        <f t="shared" si="6"/>
        <v>0</v>
      </c>
    </row>
    <row r="139" spans="1:15" ht="15.75" thickBot="1">
      <c r="A139" s="45"/>
      <c r="B139" s="11" t="s">
        <v>190</v>
      </c>
      <c r="C139" s="12" t="s">
        <v>191</v>
      </c>
      <c r="D139" s="55">
        <f t="shared" si="3"/>
        <v>0</v>
      </c>
      <c r="E139" s="57"/>
      <c r="F139" s="55">
        <f t="shared" si="4"/>
        <v>0</v>
      </c>
      <c r="G139" s="56"/>
      <c r="H139" s="57"/>
      <c r="J139" t="s">
        <v>190</v>
      </c>
      <c r="K139" s="4" t="s">
        <v>191</v>
      </c>
      <c r="L139" s="39"/>
      <c r="M139" s="39"/>
      <c r="N139" s="4">
        <f t="shared" si="5"/>
        <v>0</v>
      </c>
      <c r="O139" s="20">
        <f t="shared" si="6"/>
        <v>0</v>
      </c>
    </row>
    <row r="140" spans="1:15" ht="15.75" thickBot="1">
      <c r="A140" s="45"/>
      <c r="B140" s="11" t="s">
        <v>192</v>
      </c>
      <c r="C140" s="12" t="s">
        <v>193</v>
      </c>
      <c r="D140" s="55">
        <f t="shared" si="3"/>
        <v>0</v>
      </c>
      <c r="E140" s="57"/>
      <c r="F140" s="55">
        <f t="shared" si="4"/>
        <v>0</v>
      </c>
      <c r="G140" s="56"/>
      <c r="H140" s="57"/>
      <c r="J140" t="s">
        <v>192</v>
      </c>
      <c r="K140" s="4" t="s">
        <v>193</v>
      </c>
      <c r="L140" s="29"/>
      <c r="M140" s="29"/>
      <c r="N140" s="4">
        <f t="shared" si="5"/>
        <v>0</v>
      </c>
      <c r="O140" s="20">
        <f t="shared" si="6"/>
        <v>0</v>
      </c>
    </row>
    <row r="141" spans="1:15" ht="26.25" thickBot="1">
      <c r="A141" s="45"/>
      <c r="B141" s="11" t="s">
        <v>194</v>
      </c>
      <c r="C141" s="12" t="s">
        <v>195</v>
      </c>
      <c r="D141" s="55">
        <f t="shared" si="3"/>
        <v>72484570.820000008</v>
      </c>
      <c r="E141" s="57"/>
      <c r="F141" s="55">
        <f t="shared" si="4"/>
        <v>77770270.420000002</v>
      </c>
      <c r="G141" s="56"/>
      <c r="H141" s="57"/>
      <c r="J141" t="s">
        <v>194</v>
      </c>
      <c r="K141" s="4" t="s">
        <v>195</v>
      </c>
      <c r="L141" s="27">
        <f>L134+L135+L136-L137+L138+L139+L140</f>
        <v>72484570.820000008</v>
      </c>
      <c r="M141" s="27">
        <f>M134+M135+M136-M137+M138+M139+M140</f>
        <v>77770270.420000002</v>
      </c>
      <c r="N141" s="4">
        <f t="shared" si="5"/>
        <v>0</v>
      </c>
      <c r="O141" s="20">
        <f t="shared" si="6"/>
        <v>0</v>
      </c>
    </row>
    <row r="142" spans="1:15" ht="15.75" thickBot="1">
      <c r="A142" s="45"/>
      <c r="B142" s="11" t="s">
        <v>196</v>
      </c>
      <c r="C142" s="12" t="s">
        <v>65</v>
      </c>
      <c r="D142" s="55">
        <f t="shared" si="3"/>
        <v>0</v>
      </c>
      <c r="E142" s="57"/>
      <c r="F142" s="55">
        <f t="shared" si="4"/>
        <v>0</v>
      </c>
      <c r="G142" s="56"/>
      <c r="H142" s="57"/>
      <c r="J142" t="s">
        <v>196</v>
      </c>
      <c r="K142" s="4" t="s">
        <v>65</v>
      </c>
      <c r="L142" s="40"/>
      <c r="M142" s="40"/>
      <c r="N142" s="4">
        <f t="shared" si="5"/>
        <v>0</v>
      </c>
      <c r="O142" s="20">
        <f t="shared" si="6"/>
        <v>0</v>
      </c>
    </row>
    <row r="143" spans="1:15" ht="26.25" thickBot="1">
      <c r="A143" s="45"/>
      <c r="B143" s="11" t="s">
        <v>197</v>
      </c>
      <c r="C143" s="12" t="s">
        <v>198</v>
      </c>
      <c r="D143" s="55">
        <f t="shared" ref="D143:D206" si="7">L143</f>
        <v>123406915.30999999</v>
      </c>
      <c r="E143" s="57"/>
      <c r="F143" s="55">
        <f t="shared" si="4"/>
        <v>137386389.53</v>
      </c>
      <c r="G143" s="56"/>
      <c r="H143" s="57"/>
      <c r="J143" t="s">
        <v>197</v>
      </c>
      <c r="K143" s="4" t="s">
        <v>198</v>
      </c>
      <c r="L143" s="31">
        <f>L144+L145+L146+L147+L148+L149+L150</f>
        <v>123406915.30999999</v>
      </c>
      <c r="M143" s="31">
        <f>M144+M145+M146+M147+M148+M149+M150</f>
        <v>137386389.53</v>
      </c>
      <c r="N143" s="4">
        <f t="shared" si="5"/>
        <v>0</v>
      </c>
      <c r="O143" s="20">
        <f t="shared" si="6"/>
        <v>0</v>
      </c>
    </row>
    <row r="144" spans="1:15" ht="15.75" thickBot="1">
      <c r="A144" s="45"/>
      <c r="B144" s="11" t="s">
        <v>199</v>
      </c>
      <c r="C144" s="12" t="s">
        <v>200</v>
      </c>
      <c r="D144" s="55">
        <f t="shared" si="7"/>
        <v>79166253.659999996</v>
      </c>
      <c r="E144" s="57"/>
      <c r="F144" s="55">
        <f t="shared" si="4"/>
        <v>100074998.73</v>
      </c>
      <c r="G144" s="56"/>
      <c r="H144" s="57"/>
      <c r="J144" t="s">
        <v>199</v>
      </c>
      <c r="K144" s="4" t="s">
        <v>200</v>
      </c>
      <c r="L144" s="35">
        <v>79166253.659999996</v>
      </c>
      <c r="M144" s="35">
        <v>100074998.73</v>
      </c>
      <c r="N144" s="4">
        <f t="shared" si="5"/>
        <v>0</v>
      </c>
      <c r="O144" s="20">
        <f t="shared" si="6"/>
        <v>0</v>
      </c>
    </row>
    <row r="145" spans="1:15" ht="15.75" thickBot="1">
      <c r="A145" s="45"/>
      <c r="B145" s="11" t="s">
        <v>201</v>
      </c>
      <c r="C145" s="12" t="s">
        <v>202</v>
      </c>
      <c r="D145" s="55">
        <f t="shared" si="7"/>
        <v>30158977.239999998</v>
      </c>
      <c r="E145" s="57"/>
      <c r="F145" s="55">
        <f t="shared" si="4"/>
        <v>20183838.379999999</v>
      </c>
      <c r="G145" s="56"/>
      <c r="H145" s="57"/>
      <c r="J145" t="s">
        <v>201</v>
      </c>
      <c r="K145" s="4" t="s">
        <v>202</v>
      </c>
      <c r="L145" s="35">
        <v>30158977.239999998</v>
      </c>
      <c r="M145" s="35">
        <v>20183838.379999999</v>
      </c>
      <c r="N145" s="4">
        <f t="shared" si="5"/>
        <v>0</v>
      </c>
      <c r="O145" s="20">
        <f t="shared" si="6"/>
        <v>0</v>
      </c>
    </row>
    <row r="146" spans="1:15" ht="26.25" thickBot="1">
      <c r="A146" s="45"/>
      <c r="B146" s="11" t="s">
        <v>203</v>
      </c>
      <c r="C146" s="12" t="s">
        <v>204</v>
      </c>
      <c r="D146" s="55">
        <f t="shared" si="7"/>
        <v>1452311.19</v>
      </c>
      <c r="E146" s="57"/>
      <c r="F146" s="55">
        <f t="shared" si="4"/>
        <v>1799294.85</v>
      </c>
      <c r="G146" s="56"/>
      <c r="H146" s="57"/>
      <c r="J146" t="s">
        <v>203</v>
      </c>
      <c r="K146" s="4" t="s">
        <v>204</v>
      </c>
      <c r="L146" s="35">
        <v>1452311.19</v>
      </c>
      <c r="M146" s="35">
        <v>1799294.85</v>
      </c>
      <c r="N146" s="4">
        <f t="shared" si="5"/>
        <v>0</v>
      </c>
      <c r="O146" s="20">
        <f t="shared" si="6"/>
        <v>0</v>
      </c>
    </row>
    <row r="147" spans="1:15" ht="15.75" thickBot="1">
      <c r="A147" s="45"/>
      <c r="B147" s="11" t="s">
        <v>205</v>
      </c>
      <c r="C147" s="12" t="s">
        <v>206</v>
      </c>
      <c r="D147" s="55">
        <f t="shared" si="7"/>
        <v>1610829.96</v>
      </c>
      <c r="E147" s="57"/>
      <c r="F147" s="55">
        <f t="shared" si="4"/>
        <v>2067259.4</v>
      </c>
      <c r="G147" s="56"/>
      <c r="H147" s="57"/>
      <c r="J147" t="s">
        <v>205</v>
      </c>
      <c r="K147" s="4" t="s">
        <v>206</v>
      </c>
      <c r="L147" s="35">
        <v>1610829.96</v>
      </c>
      <c r="M147" s="35">
        <v>2067259.4</v>
      </c>
      <c r="N147" s="4">
        <f t="shared" si="5"/>
        <v>0</v>
      </c>
      <c r="O147" s="20">
        <f t="shared" si="6"/>
        <v>0</v>
      </c>
    </row>
    <row r="148" spans="1:15" ht="15.75" thickBot="1">
      <c r="A148" s="45"/>
      <c r="B148" s="11" t="s">
        <v>207</v>
      </c>
      <c r="C148" s="12" t="s">
        <v>208</v>
      </c>
      <c r="D148" s="55">
        <f t="shared" si="7"/>
        <v>0</v>
      </c>
      <c r="E148" s="57"/>
      <c r="F148" s="55">
        <f t="shared" si="4"/>
        <v>0</v>
      </c>
      <c r="G148" s="56"/>
      <c r="H148" s="57"/>
      <c r="J148" t="s">
        <v>207</v>
      </c>
      <c r="K148" s="4" t="s">
        <v>208</v>
      </c>
      <c r="L148" s="35"/>
      <c r="M148" s="35"/>
      <c r="N148" s="4">
        <f t="shared" si="5"/>
        <v>0</v>
      </c>
      <c r="O148" s="20">
        <f t="shared" si="6"/>
        <v>0</v>
      </c>
    </row>
    <row r="149" spans="1:15" ht="15.75" thickBot="1">
      <c r="A149" s="45"/>
      <c r="B149" s="11" t="s">
        <v>209</v>
      </c>
      <c r="C149" s="12" t="s">
        <v>210</v>
      </c>
      <c r="D149" s="55">
        <f t="shared" si="7"/>
        <v>0</v>
      </c>
      <c r="E149" s="57"/>
      <c r="F149" s="55">
        <f t="shared" si="4"/>
        <v>0</v>
      </c>
      <c r="G149" s="56"/>
      <c r="H149" s="57"/>
      <c r="J149" t="s">
        <v>209</v>
      </c>
      <c r="K149" s="4" t="s">
        <v>210</v>
      </c>
      <c r="L149" s="35"/>
      <c r="M149" s="35"/>
      <c r="N149" s="4">
        <f t="shared" si="5"/>
        <v>0</v>
      </c>
      <c r="O149" s="20">
        <f t="shared" si="6"/>
        <v>0</v>
      </c>
    </row>
    <row r="150" spans="1:15" ht="15.75" thickBot="1">
      <c r="A150" s="45"/>
      <c r="B150" s="11" t="s">
        <v>211</v>
      </c>
      <c r="C150" s="12" t="s">
        <v>212</v>
      </c>
      <c r="D150" s="55">
        <f t="shared" si="7"/>
        <v>11018543.26</v>
      </c>
      <c r="E150" s="57"/>
      <c r="F150" s="55">
        <f t="shared" si="4"/>
        <v>13260998.17</v>
      </c>
      <c r="G150" s="56"/>
      <c r="H150" s="57"/>
      <c r="J150" t="s">
        <v>211</v>
      </c>
      <c r="K150" s="4" t="s">
        <v>212</v>
      </c>
      <c r="L150" s="35">
        <v>11018543.26</v>
      </c>
      <c r="M150" s="35">
        <v>13260998.17</v>
      </c>
      <c r="N150" s="4">
        <f t="shared" si="5"/>
        <v>0</v>
      </c>
      <c r="O150" s="20">
        <f t="shared" si="6"/>
        <v>0</v>
      </c>
    </row>
    <row r="151" spans="1:15" ht="15.75" thickBot="1">
      <c r="A151" s="45"/>
      <c r="B151" s="11" t="s">
        <v>213</v>
      </c>
      <c r="C151" s="12" t="s">
        <v>214</v>
      </c>
      <c r="D151" s="55">
        <f t="shared" si="7"/>
        <v>0</v>
      </c>
      <c r="E151" s="57"/>
      <c r="F151" s="55">
        <f t="shared" si="4"/>
        <v>0</v>
      </c>
      <c r="G151" s="56"/>
      <c r="H151" s="57"/>
      <c r="J151" t="s">
        <v>213</v>
      </c>
      <c r="K151" s="4" t="s">
        <v>214</v>
      </c>
      <c r="L151" s="35"/>
      <c r="M151" s="35"/>
      <c r="N151" s="4">
        <f t="shared" si="5"/>
        <v>0</v>
      </c>
      <c r="O151" s="20">
        <f t="shared" si="6"/>
        <v>0</v>
      </c>
    </row>
    <row r="152" spans="1:15" ht="26.25" thickBot="1">
      <c r="A152" s="45"/>
      <c r="B152" s="11" t="s">
        <v>215</v>
      </c>
      <c r="C152" s="12" t="s">
        <v>216</v>
      </c>
      <c r="D152" s="55">
        <f t="shared" si="7"/>
        <v>28743144.890000001</v>
      </c>
      <c r="E152" s="57"/>
      <c r="F152" s="55">
        <f t="shared" si="4"/>
        <v>54806218.490000002</v>
      </c>
      <c r="G152" s="56"/>
      <c r="H152" s="57"/>
      <c r="J152" t="s">
        <v>215</v>
      </c>
      <c r="K152" s="4" t="s">
        <v>216</v>
      </c>
      <c r="L152" s="31">
        <f>L153+L154+L155+L156</f>
        <v>28743144.890000001</v>
      </c>
      <c r="M152" s="31">
        <f>M153+M154+M155+M156</f>
        <v>54806218.490000002</v>
      </c>
      <c r="N152" s="4">
        <f t="shared" si="5"/>
        <v>0</v>
      </c>
      <c r="O152" s="20">
        <f t="shared" si="6"/>
        <v>0</v>
      </c>
    </row>
    <row r="153" spans="1:15" ht="26.25" thickBot="1">
      <c r="A153" s="45"/>
      <c r="B153" s="11" t="s">
        <v>217</v>
      </c>
      <c r="C153" s="12" t="s">
        <v>218</v>
      </c>
      <c r="D153" s="55">
        <f t="shared" si="7"/>
        <v>26012317.199999999</v>
      </c>
      <c r="E153" s="57"/>
      <c r="F153" s="55">
        <f t="shared" si="4"/>
        <v>52956458.609999999</v>
      </c>
      <c r="G153" s="56"/>
      <c r="H153" s="57"/>
      <c r="J153" t="s">
        <v>217</v>
      </c>
      <c r="K153" s="4" t="s">
        <v>218</v>
      </c>
      <c r="L153" s="23">
        <v>26012317.199999999</v>
      </c>
      <c r="M153" s="23">
        <v>52956458.609999999</v>
      </c>
      <c r="N153" s="4">
        <f t="shared" si="5"/>
        <v>0</v>
      </c>
      <c r="O153" s="20">
        <f t="shared" si="6"/>
        <v>0</v>
      </c>
    </row>
    <row r="154" spans="1:15" ht="26.25" thickBot="1">
      <c r="A154" s="45"/>
      <c r="B154" s="11" t="s">
        <v>219</v>
      </c>
      <c r="C154" s="12" t="s">
        <v>220</v>
      </c>
      <c r="D154" s="55">
        <f t="shared" si="7"/>
        <v>0</v>
      </c>
      <c r="E154" s="57"/>
      <c r="F154" s="55">
        <f t="shared" si="4"/>
        <v>0</v>
      </c>
      <c r="G154" s="56"/>
      <c r="H154" s="57"/>
      <c r="J154" t="s">
        <v>219</v>
      </c>
      <c r="K154" s="4" t="s">
        <v>220</v>
      </c>
      <c r="L154" s="21"/>
      <c r="M154" s="21"/>
      <c r="N154" s="4">
        <f t="shared" si="5"/>
        <v>0</v>
      </c>
      <c r="O154" s="20">
        <f t="shared" si="6"/>
        <v>0</v>
      </c>
    </row>
    <row r="155" spans="1:15" ht="26.25" thickBot="1">
      <c r="A155" s="45"/>
      <c r="B155" s="11" t="s">
        <v>221</v>
      </c>
      <c r="C155" s="12" t="s">
        <v>222</v>
      </c>
      <c r="D155" s="55">
        <f t="shared" si="7"/>
        <v>2730827.69</v>
      </c>
      <c r="E155" s="57"/>
      <c r="F155" s="55">
        <f t="shared" si="4"/>
        <v>1849759.88</v>
      </c>
      <c r="G155" s="56"/>
      <c r="H155" s="57"/>
      <c r="J155" t="s">
        <v>221</v>
      </c>
      <c r="K155" s="4" t="s">
        <v>222</v>
      </c>
      <c r="L155" s="23">
        <v>2730827.69</v>
      </c>
      <c r="M155" s="23">
        <v>1849759.88</v>
      </c>
      <c r="N155" s="4">
        <f t="shared" si="5"/>
        <v>0</v>
      </c>
      <c r="O155" s="20">
        <f t="shared" si="6"/>
        <v>0</v>
      </c>
    </row>
    <row r="156" spans="1:15" ht="26.25" thickBot="1">
      <c r="A156" s="45"/>
      <c r="B156" s="11" t="s">
        <v>223</v>
      </c>
      <c r="C156" s="12" t="s">
        <v>224</v>
      </c>
      <c r="D156" s="55">
        <f t="shared" si="7"/>
        <v>0</v>
      </c>
      <c r="E156" s="57"/>
      <c r="F156" s="55">
        <f t="shared" si="4"/>
        <v>0</v>
      </c>
      <c r="G156" s="56"/>
      <c r="H156" s="57"/>
      <c r="J156" t="s">
        <v>223</v>
      </c>
      <c r="K156" s="4" t="s">
        <v>224</v>
      </c>
      <c r="L156" s="21"/>
      <c r="M156" s="21"/>
      <c r="N156" s="4">
        <f t="shared" si="5"/>
        <v>0</v>
      </c>
      <c r="O156" s="20">
        <f t="shared" si="6"/>
        <v>0</v>
      </c>
    </row>
    <row r="157" spans="1:15" ht="15.75" thickBot="1">
      <c r="A157" s="45"/>
      <c r="B157" s="11" t="s">
        <v>225</v>
      </c>
      <c r="C157" s="12" t="s">
        <v>226</v>
      </c>
      <c r="D157" s="55">
        <f t="shared" si="7"/>
        <v>94663770.419999987</v>
      </c>
      <c r="E157" s="57"/>
      <c r="F157" s="55">
        <f t="shared" si="4"/>
        <v>82580171.039999992</v>
      </c>
      <c r="G157" s="56"/>
      <c r="H157" s="57"/>
      <c r="J157" t="s">
        <v>225</v>
      </c>
      <c r="K157" s="4" t="s">
        <v>226</v>
      </c>
      <c r="L157" s="22">
        <f>L143-L152</f>
        <v>94663770.419999987</v>
      </c>
      <c r="M157" s="22">
        <f>M143-M152</f>
        <v>82580171.039999992</v>
      </c>
      <c r="N157" s="4">
        <f t="shared" si="5"/>
        <v>0</v>
      </c>
      <c r="O157" s="20">
        <f t="shared" si="6"/>
        <v>0</v>
      </c>
    </row>
    <row r="158" spans="1:15" ht="15.75" thickBot="1">
      <c r="A158" s="45"/>
      <c r="B158" s="11" t="s">
        <v>227</v>
      </c>
      <c r="C158" s="12" t="s">
        <v>65</v>
      </c>
      <c r="D158" s="55">
        <f t="shared" si="7"/>
        <v>0</v>
      </c>
      <c r="E158" s="57"/>
      <c r="F158" s="55">
        <f t="shared" si="4"/>
        <v>0</v>
      </c>
      <c r="G158" s="56"/>
      <c r="H158" s="57"/>
      <c r="J158" t="s">
        <v>227</v>
      </c>
      <c r="K158" s="4" t="s">
        <v>65</v>
      </c>
      <c r="L158" s="34"/>
      <c r="M158" s="34"/>
      <c r="N158" s="4">
        <f t="shared" si="5"/>
        <v>0</v>
      </c>
      <c r="O158" s="20">
        <f t="shared" si="6"/>
        <v>0</v>
      </c>
    </row>
    <row r="159" spans="1:15" ht="26.25" thickBot="1">
      <c r="A159" s="45"/>
      <c r="B159" s="11" t="s">
        <v>228</v>
      </c>
      <c r="C159" s="12" t="s">
        <v>229</v>
      </c>
      <c r="D159" s="55">
        <f t="shared" si="7"/>
        <v>2166536.9500000002</v>
      </c>
      <c r="E159" s="57"/>
      <c r="F159" s="55">
        <f t="shared" si="4"/>
        <v>3329209.76</v>
      </c>
      <c r="G159" s="56"/>
      <c r="H159" s="57"/>
      <c r="J159" t="s">
        <v>228</v>
      </c>
      <c r="K159" s="4" t="s">
        <v>229</v>
      </c>
      <c r="L159" s="33">
        <f>L161+L162+L172+L173+L174+L175+L176+L177+L178+L179</f>
        <v>2166536.9500000002</v>
      </c>
      <c r="M159" s="33">
        <f>M161+M162+M172+M173+M174+M175+M176+M177+M178+M179</f>
        <v>3329209.76</v>
      </c>
      <c r="N159" s="4">
        <f t="shared" si="5"/>
        <v>0</v>
      </c>
      <c r="O159" s="20">
        <f t="shared" si="6"/>
        <v>0</v>
      </c>
    </row>
    <row r="160" spans="1:15" ht="39" thickBot="1">
      <c r="A160" s="45"/>
      <c r="B160" s="11" t="s">
        <v>230</v>
      </c>
      <c r="C160" s="12" t="s">
        <v>231</v>
      </c>
      <c r="D160" s="55">
        <f t="shared" si="7"/>
        <v>2166536.9500000002</v>
      </c>
      <c r="E160" s="57"/>
      <c r="F160" s="55">
        <f t="shared" si="4"/>
        <v>3329209.76</v>
      </c>
      <c r="G160" s="56"/>
      <c r="H160" s="57"/>
      <c r="J160" t="s">
        <v>230</v>
      </c>
      <c r="K160" s="4" t="s">
        <v>231</v>
      </c>
      <c r="L160" s="33">
        <f>L161+L163+L164+L165+L166+L167+L169+L170+L172+L174+L176+L179</f>
        <v>2166536.9500000002</v>
      </c>
      <c r="M160" s="33">
        <f>M161+M163+M164+M165+M166+M167+M169+M170+M172+M174+M176+M179</f>
        <v>3329209.76</v>
      </c>
      <c r="N160" s="4">
        <f t="shared" si="5"/>
        <v>0</v>
      </c>
      <c r="O160" s="20">
        <f t="shared" si="6"/>
        <v>0</v>
      </c>
    </row>
    <row r="161" spans="1:15" ht="26.25" thickBot="1">
      <c r="A161" s="45"/>
      <c r="B161" s="11" t="s">
        <v>232</v>
      </c>
      <c r="C161" s="12" t="s">
        <v>233</v>
      </c>
      <c r="D161" s="55">
        <f t="shared" si="7"/>
        <v>0</v>
      </c>
      <c r="E161" s="57"/>
      <c r="F161" s="55">
        <f t="shared" si="4"/>
        <v>0</v>
      </c>
      <c r="G161" s="56"/>
      <c r="H161" s="57"/>
      <c r="J161" t="s">
        <v>232</v>
      </c>
      <c r="K161" s="4" t="s">
        <v>233</v>
      </c>
      <c r="L161" s="35"/>
      <c r="M161" s="35"/>
      <c r="N161" s="4">
        <f t="shared" si="5"/>
        <v>0</v>
      </c>
      <c r="O161" s="20">
        <f t="shared" si="6"/>
        <v>0</v>
      </c>
    </row>
    <row r="162" spans="1:15" ht="39" thickBot="1">
      <c r="A162" s="45"/>
      <c r="B162" s="11" t="s">
        <v>234</v>
      </c>
      <c r="C162" s="12" t="s">
        <v>235</v>
      </c>
      <c r="D162" s="55">
        <f t="shared" si="7"/>
        <v>0</v>
      </c>
      <c r="E162" s="57"/>
      <c r="F162" s="55">
        <f t="shared" si="4"/>
        <v>0</v>
      </c>
      <c r="G162" s="56"/>
      <c r="H162" s="57"/>
      <c r="J162" t="s">
        <v>234</v>
      </c>
      <c r="K162" s="4" t="s">
        <v>235</v>
      </c>
      <c r="L162" s="31">
        <f>L163+L164+L165+L166+L167+L168+L169+L170</f>
        <v>0</v>
      </c>
      <c r="M162" s="31">
        <f>M163+M164+M165+M166+M167+M168+M169+M170</f>
        <v>0</v>
      </c>
      <c r="N162" s="4">
        <f t="shared" si="5"/>
        <v>0</v>
      </c>
      <c r="O162" s="20">
        <f t="shared" si="6"/>
        <v>0</v>
      </c>
    </row>
    <row r="163" spans="1:15" ht="39" thickBot="1">
      <c r="A163" s="45"/>
      <c r="B163" s="11" t="s">
        <v>236</v>
      </c>
      <c r="C163" s="12" t="s">
        <v>237</v>
      </c>
      <c r="D163" s="55">
        <f t="shared" si="7"/>
        <v>0</v>
      </c>
      <c r="E163" s="57"/>
      <c r="F163" s="55">
        <f t="shared" si="4"/>
        <v>0</v>
      </c>
      <c r="G163" s="56"/>
      <c r="H163" s="57"/>
      <c r="J163" t="s">
        <v>236</v>
      </c>
      <c r="K163" s="4" t="s">
        <v>237</v>
      </c>
      <c r="L163" s="35"/>
      <c r="M163" s="35"/>
      <c r="N163" s="4">
        <f t="shared" si="5"/>
        <v>0</v>
      </c>
      <c r="O163" s="20">
        <f t="shared" si="6"/>
        <v>0</v>
      </c>
    </row>
    <row r="164" spans="1:15" ht="15.75" thickBot="1">
      <c r="A164" s="45"/>
      <c r="B164" s="11" t="s">
        <v>238</v>
      </c>
      <c r="C164" s="12" t="s">
        <v>239</v>
      </c>
      <c r="D164" s="55">
        <f t="shared" si="7"/>
        <v>0</v>
      </c>
      <c r="E164" s="57"/>
      <c r="F164" s="55">
        <f t="shared" si="4"/>
        <v>0</v>
      </c>
      <c r="G164" s="56"/>
      <c r="H164" s="57"/>
      <c r="J164" t="s">
        <v>238</v>
      </c>
      <c r="K164" s="4" t="s">
        <v>239</v>
      </c>
      <c r="L164" s="35"/>
      <c r="M164" s="35"/>
      <c r="N164" s="4">
        <f t="shared" si="5"/>
        <v>0</v>
      </c>
      <c r="O164" s="20">
        <f t="shared" si="6"/>
        <v>0</v>
      </c>
    </row>
    <row r="165" spans="1:15" ht="26.25" thickBot="1">
      <c r="A165" s="45"/>
      <c r="B165" s="11" t="s">
        <v>240</v>
      </c>
      <c r="C165" s="12" t="s">
        <v>241</v>
      </c>
      <c r="D165" s="55">
        <f t="shared" si="7"/>
        <v>0</v>
      </c>
      <c r="E165" s="57"/>
      <c r="F165" s="55">
        <f t="shared" si="4"/>
        <v>0</v>
      </c>
      <c r="G165" s="56"/>
      <c r="H165" s="57"/>
      <c r="J165" t="s">
        <v>240</v>
      </c>
      <c r="K165" s="4" t="s">
        <v>241</v>
      </c>
      <c r="L165" s="35"/>
      <c r="M165" s="35"/>
      <c r="N165" s="4">
        <f t="shared" si="5"/>
        <v>0</v>
      </c>
      <c r="O165" s="20">
        <f t="shared" si="6"/>
        <v>0</v>
      </c>
    </row>
    <row r="166" spans="1:15" ht="15.75" thickBot="1">
      <c r="A166" s="45"/>
      <c r="B166" s="11" t="s">
        <v>242</v>
      </c>
      <c r="C166" s="12" t="s">
        <v>243</v>
      </c>
      <c r="D166" s="55">
        <f t="shared" si="7"/>
        <v>0</v>
      </c>
      <c r="E166" s="57"/>
      <c r="F166" s="55">
        <f t="shared" si="4"/>
        <v>0</v>
      </c>
      <c r="G166" s="56"/>
      <c r="H166" s="57"/>
      <c r="J166" t="s">
        <v>242</v>
      </c>
      <c r="K166" s="4" t="s">
        <v>243</v>
      </c>
      <c r="L166" s="35"/>
      <c r="M166" s="35"/>
      <c r="N166" s="4">
        <f t="shared" si="5"/>
        <v>0</v>
      </c>
      <c r="O166" s="20">
        <f t="shared" si="6"/>
        <v>0</v>
      </c>
    </row>
    <row r="167" spans="1:15" ht="15.75" thickBot="1">
      <c r="A167" s="45"/>
      <c r="B167" s="11" t="s">
        <v>244</v>
      </c>
      <c r="C167" s="12" t="s">
        <v>245</v>
      </c>
      <c r="D167" s="55">
        <f t="shared" si="7"/>
        <v>0</v>
      </c>
      <c r="E167" s="57"/>
      <c r="F167" s="55">
        <f t="shared" si="4"/>
        <v>0</v>
      </c>
      <c r="G167" s="56"/>
      <c r="H167" s="57"/>
      <c r="J167" t="s">
        <v>244</v>
      </c>
      <c r="K167" s="4" t="s">
        <v>245</v>
      </c>
      <c r="L167" s="35"/>
      <c r="M167" s="35"/>
      <c r="N167" s="4">
        <f t="shared" si="5"/>
        <v>0</v>
      </c>
      <c r="O167" s="20">
        <f t="shared" si="6"/>
        <v>0</v>
      </c>
    </row>
    <row r="168" spans="1:15" ht="15.75" thickBot="1">
      <c r="A168" s="45"/>
      <c r="B168" s="11" t="s">
        <v>246</v>
      </c>
      <c r="C168" s="12" t="s">
        <v>247</v>
      </c>
      <c r="D168" s="55">
        <f t="shared" si="7"/>
        <v>0</v>
      </c>
      <c r="E168" s="57"/>
      <c r="F168" s="55">
        <f t="shared" si="4"/>
        <v>0</v>
      </c>
      <c r="G168" s="56"/>
      <c r="H168" s="57"/>
      <c r="J168" t="s">
        <v>246</v>
      </c>
      <c r="K168" s="4" t="s">
        <v>247</v>
      </c>
      <c r="L168" s="35"/>
      <c r="M168" s="35"/>
      <c r="N168" s="4">
        <f t="shared" si="5"/>
        <v>0</v>
      </c>
      <c r="O168" s="20">
        <f t="shared" si="6"/>
        <v>0</v>
      </c>
    </row>
    <row r="169" spans="1:15" ht="39" thickBot="1">
      <c r="A169" s="45"/>
      <c r="B169" s="11" t="s">
        <v>248</v>
      </c>
      <c r="C169" s="12" t="s">
        <v>249</v>
      </c>
      <c r="D169" s="55">
        <f t="shared" si="7"/>
        <v>0</v>
      </c>
      <c r="E169" s="57"/>
      <c r="F169" s="55">
        <f t="shared" si="4"/>
        <v>0</v>
      </c>
      <c r="G169" s="56"/>
      <c r="H169" s="57"/>
      <c r="J169" t="s">
        <v>248</v>
      </c>
      <c r="K169" s="4" t="s">
        <v>249</v>
      </c>
      <c r="L169" s="35"/>
      <c r="M169" s="35"/>
      <c r="N169" s="4">
        <f t="shared" si="5"/>
        <v>0</v>
      </c>
      <c r="O169" s="20">
        <f t="shared" si="6"/>
        <v>0</v>
      </c>
    </row>
    <row r="170" spans="1:15" ht="26.25" thickBot="1">
      <c r="A170" s="45"/>
      <c r="B170" s="11" t="s">
        <v>250</v>
      </c>
      <c r="C170" s="12" t="s">
        <v>251</v>
      </c>
      <c r="D170" s="55">
        <f t="shared" si="7"/>
        <v>0</v>
      </c>
      <c r="E170" s="57"/>
      <c r="F170" s="55">
        <f t="shared" si="4"/>
        <v>0</v>
      </c>
      <c r="G170" s="56"/>
      <c r="H170" s="57"/>
      <c r="J170" t="s">
        <v>250</v>
      </c>
      <c r="K170" s="4" t="s">
        <v>251</v>
      </c>
      <c r="L170" s="35"/>
      <c r="M170" s="35"/>
      <c r="N170" s="4">
        <f t="shared" si="5"/>
        <v>0</v>
      </c>
      <c r="O170" s="20">
        <f t="shared" si="6"/>
        <v>0</v>
      </c>
    </row>
    <row r="171" spans="1:15" ht="26.25" thickBot="1">
      <c r="A171" s="45"/>
      <c r="B171" s="11" t="s">
        <v>252</v>
      </c>
      <c r="C171" s="12" t="s">
        <v>253</v>
      </c>
      <c r="D171" s="55">
        <f t="shared" si="7"/>
        <v>0</v>
      </c>
      <c r="E171" s="57"/>
      <c r="F171" s="55">
        <f t="shared" si="4"/>
        <v>0</v>
      </c>
      <c r="G171" s="56"/>
      <c r="H171" s="57"/>
      <c r="J171" t="s">
        <v>252</v>
      </c>
      <c r="K171" s="4" t="s">
        <v>253</v>
      </c>
      <c r="L171" s="35"/>
      <c r="M171" s="35"/>
      <c r="N171" s="4">
        <f t="shared" si="5"/>
        <v>0</v>
      </c>
      <c r="O171" s="20">
        <f t="shared" si="6"/>
        <v>0</v>
      </c>
    </row>
    <row r="172" spans="1:15" ht="26.25" thickBot="1">
      <c r="A172" s="45"/>
      <c r="B172" s="11" t="s">
        <v>254</v>
      </c>
      <c r="C172" s="12" t="s">
        <v>255</v>
      </c>
      <c r="D172" s="55">
        <f t="shared" si="7"/>
        <v>0</v>
      </c>
      <c r="E172" s="57"/>
      <c r="F172" s="55">
        <f t="shared" si="4"/>
        <v>0</v>
      </c>
      <c r="G172" s="56"/>
      <c r="H172" s="57"/>
      <c r="J172" t="s">
        <v>254</v>
      </c>
      <c r="K172" s="4" t="s">
        <v>255</v>
      </c>
      <c r="L172" s="34"/>
      <c r="M172" s="34"/>
      <c r="N172" s="4">
        <f t="shared" si="5"/>
        <v>0</v>
      </c>
      <c r="O172" s="20">
        <f t="shared" si="6"/>
        <v>0</v>
      </c>
    </row>
    <row r="173" spans="1:15" ht="15.75" thickBot="1">
      <c r="A173" s="45"/>
      <c r="B173" s="11" t="s">
        <v>256</v>
      </c>
      <c r="C173" s="12" t="s">
        <v>257</v>
      </c>
      <c r="D173" s="55">
        <f t="shared" si="7"/>
        <v>0</v>
      </c>
      <c r="E173" s="57"/>
      <c r="F173" s="55">
        <f t="shared" si="4"/>
        <v>0</v>
      </c>
      <c r="G173" s="56"/>
      <c r="H173" s="57"/>
      <c r="J173" t="s">
        <v>256</v>
      </c>
      <c r="K173" s="4" t="s">
        <v>257</v>
      </c>
      <c r="L173" s="34"/>
      <c r="M173" s="34"/>
      <c r="N173" s="4">
        <f t="shared" si="5"/>
        <v>0</v>
      </c>
      <c r="O173" s="20">
        <f t="shared" si="6"/>
        <v>0</v>
      </c>
    </row>
    <row r="174" spans="1:15" ht="26.25" thickBot="1">
      <c r="A174" s="45"/>
      <c r="B174" s="11" t="s">
        <v>258</v>
      </c>
      <c r="C174" s="12" t="s">
        <v>259</v>
      </c>
      <c r="D174" s="55">
        <f t="shared" si="7"/>
        <v>0</v>
      </c>
      <c r="E174" s="57"/>
      <c r="F174" s="55">
        <f t="shared" si="4"/>
        <v>0</v>
      </c>
      <c r="G174" s="56"/>
      <c r="H174" s="57"/>
      <c r="J174" t="s">
        <v>258</v>
      </c>
      <c r="K174" s="4" t="s">
        <v>259</v>
      </c>
      <c r="L174" s="34"/>
      <c r="M174" s="34"/>
      <c r="N174" s="4">
        <f t="shared" si="5"/>
        <v>0</v>
      </c>
      <c r="O174" s="20">
        <f t="shared" si="6"/>
        <v>0</v>
      </c>
    </row>
    <row r="175" spans="1:15" ht="26.25" thickBot="1">
      <c r="A175" s="45"/>
      <c r="B175" s="11" t="s">
        <v>260</v>
      </c>
      <c r="C175" s="12" t="s">
        <v>261</v>
      </c>
      <c r="D175" s="55">
        <f t="shared" si="7"/>
        <v>0</v>
      </c>
      <c r="E175" s="57"/>
      <c r="F175" s="55">
        <f t="shared" si="4"/>
        <v>0</v>
      </c>
      <c r="G175" s="56"/>
      <c r="H175" s="57"/>
      <c r="J175" t="s">
        <v>260</v>
      </c>
      <c r="K175" s="4" t="s">
        <v>261</v>
      </c>
      <c r="L175" s="35"/>
      <c r="M175" s="35"/>
      <c r="N175" s="4">
        <f t="shared" si="5"/>
        <v>0</v>
      </c>
      <c r="O175" s="20">
        <f t="shared" si="6"/>
        <v>0</v>
      </c>
    </row>
    <row r="176" spans="1:15" ht="26.25" thickBot="1">
      <c r="A176" s="45"/>
      <c r="B176" s="11" t="s">
        <v>262</v>
      </c>
      <c r="C176" s="12" t="s">
        <v>263</v>
      </c>
      <c r="D176" s="55">
        <f t="shared" si="7"/>
        <v>0</v>
      </c>
      <c r="E176" s="57"/>
      <c r="F176" s="55">
        <f t="shared" si="4"/>
        <v>0</v>
      </c>
      <c r="G176" s="56"/>
      <c r="H176" s="57"/>
      <c r="J176" t="s">
        <v>262</v>
      </c>
      <c r="K176" s="4" t="s">
        <v>263</v>
      </c>
      <c r="L176" s="41"/>
      <c r="M176" s="41"/>
      <c r="N176" s="4">
        <f t="shared" si="5"/>
        <v>0</v>
      </c>
      <c r="O176" s="20">
        <f t="shared" si="6"/>
        <v>0</v>
      </c>
    </row>
    <row r="177" spans="1:15" ht="15.75" thickBot="1">
      <c r="A177" s="45"/>
      <c r="B177" s="11" t="s">
        <v>264</v>
      </c>
      <c r="C177" s="12" t="s">
        <v>265</v>
      </c>
      <c r="D177" s="55">
        <f t="shared" si="7"/>
        <v>0</v>
      </c>
      <c r="E177" s="57"/>
      <c r="F177" s="55">
        <f t="shared" si="4"/>
        <v>0</v>
      </c>
      <c r="G177" s="56"/>
      <c r="H177" s="57"/>
      <c r="J177" t="s">
        <v>264</v>
      </c>
      <c r="K177" s="4" t="s">
        <v>265</v>
      </c>
      <c r="L177" s="34"/>
      <c r="M177" s="34"/>
      <c r="N177" s="4">
        <f t="shared" si="5"/>
        <v>0</v>
      </c>
      <c r="O177" s="20">
        <f t="shared" si="6"/>
        <v>0</v>
      </c>
    </row>
    <row r="178" spans="1:15" ht="15.75" thickBot="1">
      <c r="A178" s="45"/>
      <c r="B178" s="11" t="s">
        <v>266</v>
      </c>
      <c r="C178" s="12" t="s">
        <v>267</v>
      </c>
      <c r="D178" s="55">
        <f t="shared" si="7"/>
        <v>0</v>
      </c>
      <c r="E178" s="57"/>
      <c r="F178" s="55">
        <f t="shared" si="4"/>
        <v>0</v>
      </c>
      <c r="G178" s="56"/>
      <c r="H178" s="57"/>
      <c r="J178" t="s">
        <v>266</v>
      </c>
      <c r="K178" s="4" t="s">
        <v>267</v>
      </c>
      <c r="L178" s="34"/>
      <c r="M178" s="34"/>
      <c r="N178" s="4">
        <f t="shared" si="5"/>
        <v>0</v>
      </c>
      <c r="O178" s="20">
        <f t="shared" si="6"/>
        <v>0</v>
      </c>
    </row>
    <row r="179" spans="1:15" ht="26.25" thickBot="1">
      <c r="A179" s="45"/>
      <c r="B179" s="11" t="s">
        <v>268</v>
      </c>
      <c r="C179" s="12" t="s">
        <v>269</v>
      </c>
      <c r="D179" s="55">
        <f t="shared" si="7"/>
        <v>2166536.9500000002</v>
      </c>
      <c r="E179" s="57"/>
      <c r="F179" s="55">
        <f t="shared" si="4"/>
        <v>3329209.76</v>
      </c>
      <c r="G179" s="56"/>
      <c r="H179" s="57"/>
      <c r="J179" t="s">
        <v>268</v>
      </c>
      <c r="K179" s="4" t="s">
        <v>269</v>
      </c>
      <c r="L179" s="34">
        <v>2166536.9500000002</v>
      </c>
      <c r="M179" s="34">
        <v>3329209.76</v>
      </c>
      <c r="N179" s="4">
        <f t="shared" si="5"/>
        <v>0</v>
      </c>
      <c r="O179" s="20">
        <f t="shared" si="6"/>
        <v>0</v>
      </c>
    </row>
    <row r="180" spans="1:15" ht="51.75" thickBot="1">
      <c r="A180" s="45"/>
      <c r="B180" s="11" t="s">
        <v>270</v>
      </c>
      <c r="C180" s="12" t="s">
        <v>271</v>
      </c>
      <c r="D180" s="55">
        <f t="shared" si="7"/>
        <v>16732140.189999999</v>
      </c>
      <c r="E180" s="57"/>
      <c r="F180" s="55">
        <f t="shared" si="4"/>
        <v>53041977.950000003</v>
      </c>
      <c r="G180" s="56"/>
      <c r="H180" s="57"/>
      <c r="J180" t="s">
        <v>270</v>
      </c>
      <c r="K180" s="4" t="s">
        <v>271</v>
      </c>
      <c r="L180" s="31">
        <f>L183+L184+L193+L194+L195+L196+L197+L198+L199+L200+L201+L202+L203+L204+L205+L206+L207</f>
        <v>16732140.189999999</v>
      </c>
      <c r="M180" s="31">
        <f>M183+M184+M193+M194+M195+M196+M197+M198+M199+M200+M201+M202+M203+M204+M205+M206+M207</f>
        <v>53041977.950000003</v>
      </c>
      <c r="N180" s="4">
        <f t="shared" si="5"/>
        <v>0</v>
      </c>
      <c r="O180" s="20">
        <f t="shared" si="6"/>
        <v>0</v>
      </c>
    </row>
    <row r="181" spans="1:15" ht="51.75" thickBot="1">
      <c r="A181" s="45"/>
      <c r="B181" s="11" t="s">
        <v>272</v>
      </c>
      <c r="C181" s="12" t="s">
        <v>273</v>
      </c>
      <c r="D181" s="55">
        <f t="shared" si="7"/>
        <v>16732140.189999999</v>
      </c>
      <c r="E181" s="57"/>
      <c r="F181" s="55">
        <f t="shared" si="4"/>
        <v>53041977.950000003</v>
      </c>
      <c r="G181" s="56"/>
      <c r="H181" s="57"/>
      <c r="J181" t="s">
        <v>272</v>
      </c>
      <c r="K181" s="4" t="s">
        <v>273</v>
      </c>
      <c r="L181" s="33">
        <f>L183+L185+L186+L187+L188+L189+L191+L192+L194+L196+L198+L199+L200+L201+L202+L203+L207</f>
        <v>16732140.189999999</v>
      </c>
      <c r="M181" s="33">
        <f>M183+M185+M186+M187+M188+M189+M191+M192+M194+M196+M198+M199+M200+M201+M202+M203+M207</f>
        <v>53041977.950000003</v>
      </c>
      <c r="N181" s="4">
        <f t="shared" si="5"/>
        <v>0</v>
      </c>
      <c r="O181" s="20">
        <f t="shared" si="6"/>
        <v>0</v>
      </c>
    </row>
    <row r="182" spans="1:15" ht="26.25" thickBot="1">
      <c r="A182" s="45"/>
      <c r="B182" s="11" t="s">
        <v>274</v>
      </c>
      <c r="C182" s="12" t="s">
        <v>275</v>
      </c>
      <c r="D182" s="55">
        <f t="shared" si="7"/>
        <v>0</v>
      </c>
      <c r="E182" s="57"/>
      <c r="F182" s="55">
        <f t="shared" si="4"/>
        <v>0</v>
      </c>
      <c r="G182" s="56"/>
      <c r="H182" s="57"/>
      <c r="J182" t="s">
        <v>274</v>
      </c>
      <c r="K182" s="4" t="s">
        <v>275</v>
      </c>
      <c r="L182" s="35"/>
      <c r="M182" s="35"/>
      <c r="N182" s="4">
        <f t="shared" si="5"/>
        <v>0</v>
      </c>
      <c r="O182" s="20">
        <f t="shared" si="6"/>
        <v>0</v>
      </c>
    </row>
    <row r="183" spans="1:15" ht="26.25" thickBot="1">
      <c r="A183" s="45"/>
      <c r="B183" s="11" t="s">
        <v>276</v>
      </c>
      <c r="C183" s="12" t="s">
        <v>277</v>
      </c>
      <c r="D183" s="55">
        <f t="shared" si="7"/>
        <v>0</v>
      </c>
      <c r="E183" s="57"/>
      <c r="F183" s="55">
        <f t="shared" si="4"/>
        <v>498031.71</v>
      </c>
      <c r="G183" s="56"/>
      <c r="H183" s="57"/>
      <c r="J183" t="s">
        <v>276</v>
      </c>
      <c r="K183" s="4" t="s">
        <v>277</v>
      </c>
      <c r="L183" s="36"/>
      <c r="M183" s="36">
        <v>498031.71</v>
      </c>
      <c r="N183" s="4">
        <f t="shared" si="5"/>
        <v>0</v>
      </c>
      <c r="O183" s="20">
        <f t="shared" si="6"/>
        <v>0</v>
      </c>
    </row>
    <row r="184" spans="1:15" ht="26.25" thickBot="1">
      <c r="A184" s="45"/>
      <c r="B184" s="11" t="s">
        <v>278</v>
      </c>
      <c r="C184" s="12" t="s">
        <v>279</v>
      </c>
      <c r="D184" s="55">
        <f t="shared" si="7"/>
        <v>13074624.67</v>
      </c>
      <c r="E184" s="57"/>
      <c r="F184" s="55">
        <f t="shared" si="4"/>
        <v>49926710.390000001</v>
      </c>
      <c r="G184" s="56"/>
      <c r="H184" s="57"/>
      <c r="J184" t="s">
        <v>278</v>
      </c>
      <c r="K184" s="4" t="s">
        <v>279</v>
      </c>
      <c r="L184" s="42">
        <f>SUM(L185:L192)</f>
        <v>13074624.67</v>
      </c>
      <c r="M184" s="42">
        <f>SUM(M185:M192)</f>
        <v>49926710.390000001</v>
      </c>
      <c r="N184" s="4">
        <f t="shared" si="5"/>
        <v>0</v>
      </c>
      <c r="O184" s="20">
        <f t="shared" si="6"/>
        <v>0</v>
      </c>
    </row>
    <row r="185" spans="1:15" ht="26.25" thickBot="1">
      <c r="A185" s="45"/>
      <c r="B185" s="11" t="s">
        <v>280</v>
      </c>
      <c r="C185" s="12" t="s">
        <v>281</v>
      </c>
      <c r="D185" s="55">
        <f t="shared" si="7"/>
        <v>0</v>
      </c>
      <c r="E185" s="57"/>
      <c r="F185" s="55">
        <f t="shared" si="4"/>
        <v>0</v>
      </c>
      <c r="G185" s="56"/>
      <c r="H185" s="57"/>
      <c r="J185" t="s">
        <v>280</v>
      </c>
      <c r="K185" s="4" t="s">
        <v>281</v>
      </c>
      <c r="L185" s="35"/>
      <c r="M185" s="35"/>
      <c r="N185" s="4">
        <f t="shared" si="5"/>
        <v>0</v>
      </c>
      <c r="O185" s="20">
        <f t="shared" si="6"/>
        <v>0</v>
      </c>
    </row>
    <row r="186" spans="1:15" ht="15.75" thickBot="1">
      <c r="A186" s="45"/>
      <c r="B186" s="11" t="s">
        <v>282</v>
      </c>
      <c r="C186" s="12" t="s">
        <v>283</v>
      </c>
      <c r="D186" s="55">
        <f t="shared" si="7"/>
        <v>7513461.0300000003</v>
      </c>
      <c r="E186" s="57"/>
      <c r="F186" s="55">
        <f t="shared" si="4"/>
        <v>5219173.7300000004</v>
      </c>
      <c r="G186" s="56"/>
      <c r="H186" s="57"/>
      <c r="J186" t="s">
        <v>282</v>
      </c>
      <c r="K186" s="4" t="s">
        <v>283</v>
      </c>
      <c r="L186" s="35">
        <v>7513461.0300000003</v>
      </c>
      <c r="M186" s="35">
        <v>5219173.7300000004</v>
      </c>
      <c r="N186" s="4">
        <f t="shared" si="5"/>
        <v>0</v>
      </c>
      <c r="O186" s="20">
        <f t="shared" si="6"/>
        <v>0</v>
      </c>
    </row>
    <row r="187" spans="1:15" ht="15.75" thickBot="1">
      <c r="A187" s="45"/>
      <c r="B187" s="11" t="s">
        <v>284</v>
      </c>
      <c r="C187" s="12" t="s">
        <v>285</v>
      </c>
      <c r="D187" s="55">
        <f t="shared" si="7"/>
        <v>409857.23</v>
      </c>
      <c r="E187" s="57"/>
      <c r="F187" s="55">
        <f t="shared" si="4"/>
        <v>4559369.92</v>
      </c>
      <c r="G187" s="56"/>
      <c r="H187" s="57"/>
      <c r="J187" t="s">
        <v>284</v>
      </c>
      <c r="K187" s="4" t="s">
        <v>285</v>
      </c>
      <c r="L187" s="35">
        <v>409857.23</v>
      </c>
      <c r="M187" s="35">
        <v>4559369.92</v>
      </c>
      <c r="N187" s="4">
        <f t="shared" si="5"/>
        <v>0</v>
      </c>
      <c r="O187" s="20">
        <f t="shared" si="6"/>
        <v>0</v>
      </c>
    </row>
    <row r="188" spans="1:15" ht="15.75" thickBot="1">
      <c r="A188" s="45"/>
      <c r="B188" s="11" t="s">
        <v>286</v>
      </c>
      <c r="C188" s="12" t="s">
        <v>287</v>
      </c>
      <c r="D188" s="55">
        <f t="shared" si="7"/>
        <v>5151306.41</v>
      </c>
      <c r="E188" s="57"/>
      <c r="F188" s="55">
        <f t="shared" si="4"/>
        <v>151712.95999999999</v>
      </c>
      <c r="G188" s="56"/>
      <c r="H188" s="57"/>
      <c r="J188" t="s">
        <v>286</v>
      </c>
      <c r="K188" s="4" t="s">
        <v>287</v>
      </c>
      <c r="L188" s="35">
        <v>5151306.41</v>
      </c>
      <c r="M188" s="35">
        <v>151712.95999999999</v>
      </c>
      <c r="N188" s="4">
        <f t="shared" si="5"/>
        <v>0</v>
      </c>
      <c r="O188" s="20">
        <f t="shared" si="6"/>
        <v>0</v>
      </c>
    </row>
    <row r="189" spans="1:15" ht="15.75" thickBot="1">
      <c r="A189" s="45"/>
      <c r="B189" s="11" t="s">
        <v>288</v>
      </c>
      <c r="C189" s="12" t="s">
        <v>289</v>
      </c>
      <c r="D189" s="55">
        <f t="shared" si="7"/>
        <v>0</v>
      </c>
      <c r="E189" s="57"/>
      <c r="F189" s="55">
        <f t="shared" si="4"/>
        <v>39996453.780000001</v>
      </c>
      <c r="G189" s="56"/>
      <c r="H189" s="57"/>
      <c r="J189" t="s">
        <v>288</v>
      </c>
      <c r="K189" s="4" t="s">
        <v>289</v>
      </c>
      <c r="L189" s="35"/>
      <c r="M189" s="35">
        <v>39996453.780000001</v>
      </c>
      <c r="N189" s="4">
        <f t="shared" si="5"/>
        <v>0</v>
      </c>
      <c r="O189" s="20">
        <f t="shared" si="6"/>
        <v>0</v>
      </c>
    </row>
    <row r="190" spans="1:15" ht="15.75" thickBot="1">
      <c r="A190" s="45"/>
      <c r="B190" s="11" t="s">
        <v>290</v>
      </c>
      <c r="C190" s="12" t="s">
        <v>291</v>
      </c>
      <c r="D190" s="55">
        <f t="shared" si="7"/>
        <v>0</v>
      </c>
      <c r="E190" s="57"/>
      <c r="F190" s="55">
        <f t="shared" si="4"/>
        <v>0</v>
      </c>
      <c r="G190" s="56"/>
      <c r="H190" s="57"/>
      <c r="J190" t="s">
        <v>290</v>
      </c>
      <c r="K190" s="4" t="s">
        <v>291</v>
      </c>
      <c r="L190" s="35"/>
      <c r="M190" s="35"/>
      <c r="N190" s="4">
        <f t="shared" si="5"/>
        <v>0</v>
      </c>
      <c r="O190" s="20">
        <f t="shared" si="6"/>
        <v>0</v>
      </c>
    </row>
    <row r="191" spans="1:15" ht="39" thickBot="1">
      <c r="A191" s="45"/>
      <c r="B191" s="11" t="s">
        <v>292</v>
      </c>
      <c r="C191" s="12" t="s">
        <v>293</v>
      </c>
      <c r="D191" s="55">
        <f t="shared" si="7"/>
        <v>0</v>
      </c>
      <c r="E191" s="57"/>
      <c r="F191" s="55">
        <f t="shared" si="4"/>
        <v>0</v>
      </c>
      <c r="G191" s="56"/>
      <c r="H191" s="57"/>
      <c r="J191" t="s">
        <v>292</v>
      </c>
      <c r="K191" s="4" t="s">
        <v>293</v>
      </c>
      <c r="L191" s="35"/>
      <c r="M191" s="35"/>
      <c r="N191" s="4">
        <f t="shared" si="5"/>
        <v>0</v>
      </c>
      <c r="O191" s="20">
        <f t="shared" si="6"/>
        <v>0</v>
      </c>
    </row>
    <row r="192" spans="1:15" ht="26.25" thickBot="1">
      <c r="A192" s="45"/>
      <c r="B192" s="11" t="s">
        <v>294</v>
      </c>
      <c r="C192" s="12" t="s">
        <v>295</v>
      </c>
      <c r="D192" s="55">
        <f t="shared" si="7"/>
        <v>0</v>
      </c>
      <c r="E192" s="57"/>
      <c r="F192" s="55">
        <f t="shared" si="4"/>
        <v>0</v>
      </c>
      <c r="G192" s="56"/>
      <c r="H192" s="57"/>
      <c r="J192" t="s">
        <v>294</v>
      </c>
      <c r="K192" s="4" t="s">
        <v>295</v>
      </c>
      <c r="L192" s="35"/>
      <c r="M192" s="35"/>
      <c r="N192" s="4">
        <f t="shared" si="5"/>
        <v>0</v>
      </c>
      <c r="O192" s="20">
        <f t="shared" si="6"/>
        <v>0</v>
      </c>
    </row>
    <row r="193" spans="1:15" ht="15.75" thickBot="1">
      <c r="A193" s="45"/>
      <c r="B193" s="11" t="s">
        <v>296</v>
      </c>
      <c r="C193" s="12" t="s">
        <v>297</v>
      </c>
      <c r="D193" s="55">
        <f t="shared" si="7"/>
        <v>0</v>
      </c>
      <c r="E193" s="57"/>
      <c r="F193" s="55">
        <f t="shared" si="4"/>
        <v>0</v>
      </c>
      <c r="G193" s="56"/>
      <c r="H193" s="57"/>
      <c r="J193" t="s">
        <v>296</v>
      </c>
      <c r="K193" s="4" t="s">
        <v>297</v>
      </c>
      <c r="L193" s="35"/>
      <c r="M193" s="35"/>
      <c r="N193" s="4">
        <f t="shared" si="5"/>
        <v>0</v>
      </c>
      <c r="O193" s="20">
        <f t="shared" si="6"/>
        <v>0</v>
      </c>
    </row>
    <row r="194" spans="1:15" ht="26.25" thickBot="1">
      <c r="A194" s="45"/>
      <c r="B194" s="11" t="s">
        <v>298</v>
      </c>
      <c r="C194" s="12" t="s">
        <v>299</v>
      </c>
      <c r="D194" s="55">
        <f t="shared" si="7"/>
        <v>0</v>
      </c>
      <c r="E194" s="57"/>
      <c r="F194" s="55">
        <f t="shared" si="4"/>
        <v>0</v>
      </c>
      <c r="G194" s="56"/>
      <c r="H194" s="57"/>
      <c r="J194" t="s">
        <v>298</v>
      </c>
      <c r="K194" s="4" t="s">
        <v>299</v>
      </c>
      <c r="L194" s="39"/>
      <c r="M194" s="39"/>
      <c r="N194" s="4">
        <f t="shared" si="5"/>
        <v>0</v>
      </c>
      <c r="O194" s="20">
        <f t="shared" si="6"/>
        <v>0</v>
      </c>
    </row>
    <row r="195" spans="1:15" ht="15.75" thickBot="1">
      <c r="A195" s="45"/>
      <c r="B195" s="11" t="s">
        <v>300</v>
      </c>
      <c r="C195" s="12" t="s">
        <v>301</v>
      </c>
      <c r="D195" s="55">
        <f t="shared" si="7"/>
        <v>0</v>
      </c>
      <c r="E195" s="57"/>
      <c r="F195" s="55">
        <f t="shared" si="4"/>
        <v>0</v>
      </c>
      <c r="G195" s="56"/>
      <c r="H195" s="57"/>
      <c r="J195" t="s">
        <v>300</v>
      </c>
      <c r="K195" s="4" t="s">
        <v>301</v>
      </c>
      <c r="L195" s="43"/>
      <c r="M195" s="43"/>
      <c r="N195" s="4">
        <f t="shared" si="5"/>
        <v>0</v>
      </c>
      <c r="O195" s="20">
        <f t="shared" si="6"/>
        <v>0</v>
      </c>
    </row>
    <row r="196" spans="1:15" ht="26.25" thickBot="1">
      <c r="A196" s="45"/>
      <c r="B196" s="11" t="s">
        <v>302</v>
      </c>
      <c r="C196" s="12" t="s">
        <v>303</v>
      </c>
      <c r="D196" s="55">
        <f t="shared" si="7"/>
        <v>0</v>
      </c>
      <c r="E196" s="57"/>
      <c r="F196" s="55">
        <f t="shared" si="4"/>
        <v>0</v>
      </c>
      <c r="G196" s="56"/>
      <c r="H196" s="57"/>
      <c r="J196" t="s">
        <v>302</v>
      </c>
      <c r="K196" s="4" t="s">
        <v>303</v>
      </c>
      <c r="L196" s="35"/>
      <c r="M196" s="35"/>
      <c r="N196" s="4">
        <f t="shared" si="5"/>
        <v>0</v>
      </c>
      <c r="O196" s="20">
        <f t="shared" si="6"/>
        <v>0</v>
      </c>
    </row>
    <row r="197" spans="1:15" ht="15.75" thickBot="1">
      <c r="A197" s="45"/>
      <c r="B197" s="11" t="s">
        <v>304</v>
      </c>
      <c r="C197" s="12" t="s">
        <v>305</v>
      </c>
      <c r="D197" s="55">
        <f t="shared" si="7"/>
        <v>0</v>
      </c>
      <c r="E197" s="57"/>
      <c r="F197" s="55">
        <f t="shared" si="4"/>
        <v>0</v>
      </c>
      <c r="G197" s="56"/>
      <c r="H197" s="57"/>
      <c r="J197" t="s">
        <v>304</v>
      </c>
      <c r="K197" s="4" t="s">
        <v>305</v>
      </c>
      <c r="L197" s="39"/>
      <c r="M197" s="39"/>
      <c r="N197" s="4">
        <f t="shared" si="5"/>
        <v>0</v>
      </c>
      <c r="O197" s="20">
        <f t="shared" si="6"/>
        <v>0</v>
      </c>
    </row>
    <row r="198" spans="1:15" ht="15.75" thickBot="1">
      <c r="A198" s="45"/>
      <c r="B198" s="11" t="s">
        <v>306</v>
      </c>
      <c r="C198" s="12" t="s">
        <v>307</v>
      </c>
      <c r="D198" s="55">
        <f t="shared" si="7"/>
        <v>239520</v>
      </c>
      <c r="E198" s="57"/>
      <c r="F198" s="55">
        <f t="shared" si="4"/>
        <v>561422.82999999996</v>
      </c>
      <c r="G198" s="56"/>
      <c r="H198" s="57"/>
      <c r="J198" t="s">
        <v>306</v>
      </c>
      <c r="K198" s="4" t="s">
        <v>307</v>
      </c>
      <c r="L198" s="21">
        <v>239520</v>
      </c>
      <c r="M198" s="36">
        <v>561422.82999999996</v>
      </c>
      <c r="N198" s="4">
        <f t="shared" si="5"/>
        <v>0</v>
      </c>
      <c r="O198" s="20">
        <f t="shared" si="6"/>
        <v>0</v>
      </c>
    </row>
    <row r="199" spans="1:15" ht="15.75" thickBot="1">
      <c r="A199" s="45"/>
      <c r="B199" s="11" t="s">
        <v>308</v>
      </c>
      <c r="C199" s="12" t="s">
        <v>309</v>
      </c>
      <c r="D199" s="55">
        <f t="shared" si="7"/>
        <v>312255.78000000003</v>
      </c>
      <c r="E199" s="57"/>
      <c r="F199" s="55">
        <f t="shared" ref="F199:F209" si="8">M199</f>
        <v>219114.37</v>
      </c>
      <c r="G199" s="56"/>
      <c r="H199" s="57"/>
      <c r="J199" t="s">
        <v>308</v>
      </c>
      <c r="K199" s="4" t="s">
        <v>309</v>
      </c>
      <c r="L199" s="36">
        <v>312255.78000000003</v>
      </c>
      <c r="M199" s="36">
        <v>219114.37</v>
      </c>
      <c r="N199" s="4">
        <f t="shared" ref="N199:N209" si="9">L199-D199</f>
        <v>0</v>
      </c>
      <c r="O199" s="20">
        <f t="shared" ref="O199:O209" si="10">F199-M199</f>
        <v>0</v>
      </c>
    </row>
    <row r="200" spans="1:15" ht="15.75" thickBot="1">
      <c r="A200" s="45"/>
      <c r="B200" s="11" t="s">
        <v>310</v>
      </c>
      <c r="C200" s="12" t="s">
        <v>311</v>
      </c>
      <c r="D200" s="55">
        <f t="shared" si="7"/>
        <v>326449.21000000002</v>
      </c>
      <c r="E200" s="57"/>
      <c r="F200" s="55">
        <f t="shared" si="8"/>
        <v>219042.64</v>
      </c>
      <c r="G200" s="56"/>
      <c r="H200" s="57"/>
      <c r="J200" t="s">
        <v>310</v>
      </c>
      <c r="K200" s="4" t="s">
        <v>311</v>
      </c>
      <c r="L200" s="35">
        <v>326449.21000000002</v>
      </c>
      <c r="M200" s="35">
        <v>219042.64</v>
      </c>
      <c r="N200" s="4">
        <f t="shared" si="9"/>
        <v>0</v>
      </c>
      <c r="O200" s="20">
        <f t="shared" si="10"/>
        <v>0</v>
      </c>
    </row>
    <row r="201" spans="1:15" ht="26.25" thickBot="1">
      <c r="A201" s="45"/>
      <c r="B201" s="11" t="s">
        <v>312</v>
      </c>
      <c r="C201" s="12" t="s">
        <v>313</v>
      </c>
      <c r="D201" s="55">
        <f t="shared" si="7"/>
        <v>0</v>
      </c>
      <c r="E201" s="57"/>
      <c r="F201" s="55">
        <f t="shared" si="8"/>
        <v>1803.89</v>
      </c>
      <c r="G201" s="56"/>
      <c r="H201" s="57"/>
      <c r="J201" t="s">
        <v>312</v>
      </c>
      <c r="K201" s="4" t="s">
        <v>313</v>
      </c>
      <c r="L201" s="36"/>
      <c r="M201" s="36">
        <v>1803.89</v>
      </c>
      <c r="N201" s="4">
        <f t="shared" si="9"/>
        <v>0</v>
      </c>
      <c r="O201" s="20">
        <f t="shared" si="10"/>
        <v>0</v>
      </c>
    </row>
    <row r="202" spans="1:15" ht="15.75" thickBot="1">
      <c r="A202" s="45"/>
      <c r="B202" s="11" t="s">
        <v>314</v>
      </c>
      <c r="C202" s="12" t="s">
        <v>315</v>
      </c>
      <c r="D202" s="55">
        <f t="shared" si="7"/>
        <v>0</v>
      </c>
      <c r="E202" s="57"/>
      <c r="F202" s="55">
        <f t="shared" si="8"/>
        <v>0</v>
      </c>
      <c r="G202" s="56"/>
      <c r="H202" s="57"/>
      <c r="J202" t="s">
        <v>314</v>
      </c>
      <c r="K202" s="4" t="s">
        <v>315</v>
      </c>
      <c r="L202" s="35"/>
      <c r="M202" s="35"/>
      <c r="N202" s="4">
        <f t="shared" si="9"/>
        <v>0</v>
      </c>
      <c r="O202" s="20">
        <f t="shared" si="10"/>
        <v>0</v>
      </c>
    </row>
    <row r="203" spans="1:15" ht="15.75" thickBot="1">
      <c r="A203" s="45"/>
      <c r="B203" s="11" t="s">
        <v>316</v>
      </c>
      <c r="C203" s="12" t="s">
        <v>317</v>
      </c>
      <c r="D203" s="55">
        <f t="shared" si="7"/>
        <v>1789628.29</v>
      </c>
      <c r="E203" s="57"/>
      <c r="F203" s="55">
        <f t="shared" si="8"/>
        <v>1255721.3400000001</v>
      </c>
      <c r="G203" s="56"/>
      <c r="H203" s="57"/>
      <c r="J203" t="s">
        <v>316</v>
      </c>
      <c r="K203" s="4" t="s">
        <v>317</v>
      </c>
      <c r="L203" s="36">
        <v>1789628.29</v>
      </c>
      <c r="M203" s="36">
        <v>1255721.3400000001</v>
      </c>
      <c r="N203" s="4">
        <f t="shared" si="9"/>
        <v>0</v>
      </c>
      <c r="O203" s="20">
        <f t="shared" si="10"/>
        <v>0</v>
      </c>
    </row>
    <row r="204" spans="1:15" ht="15.75" thickBot="1">
      <c r="A204" s="45"/>
      <c r="B204" s="11" t="s">
        <v>318</v>
      </c>
      <c r="C204" s="12" t="s">
        <v>319</v>
      </c>
      <c r="D204" s="55">
        <f t="shared" si="7"/>
        <v>0</v>
      </c>
      <c r="E204" s="57"/>
      <c r="F204" s="55">
        <f t="shared" si="8"/>
        <v>0</v>
      </c>
      <c r="G204" s="56"/>
      <c r="H204" s="57"/>
      <c r="J204" t="s">
        <v>318</v>
      </c>
      <c r="K204" s="4" t="s">
        <v>319</v>
      </c>
      <c r="L204" s="34"/>
      <c r="M204" s="34"/>
      <c r="N204" s="4">
        <f t="shared" si="9"/>
        <v>0</v>
      </c>
      <c r="O204" s="20">
        <f t="shared" si="10"/>
        <v>0</v>
      </c>
    </row>
    <row r="205" spans="1:15" ht="15.75" thickBot="1">
      <c r="A205" s="45"/>
      <c r="B205" s="11" t="s">
        <v>320</v>
      </c>
      <c r="C205" s="12" t="s">
        <v>321</v>
      </c>
      <c r="D205" s="55">
        <f t="shared" si="7"/>
        <v>0</v>
      </c>
      <c r="E205" s="57"/>
      <c r="F205" s="55">
        <f t="shared" si="8"/>
        <v>0</v>
      </c>
      <c r="G205" s="56"/>
      <c r="H205" s="57"/>
      <c r="J205" t="s">
        <v>320</v>
      </c>
      <c r="K205" s="4" t="s">
        <v>321</v>
      </c>
      <c r="L205" s="34"/>
      <c r="M205" s="34"/>
      <c r="N205" s="4">
        <f t="shared" si="9"/>
        <v>0</v>
      </c>
      <c r="O205" s="20">
        <f t="shared" si="10"/>
        <v>0</v>
      </c>
    </row>
    <row r="206" spans="1:15" ht="15.75" thickBot="1">
      <c r="A206" s="45"/>
      <c r="B206" s="11" t="s">
        <v>322</v>
      </c>
      <c r="C206" s="12" t="s">
        <v>323</v>
      </c>
      <c r="D206" s="55">
        <f t="shared" si="7"/>
        <v>0</v>
      </c>
      <c r="E206" s="57"/>
      <c r="F206" s="55">
        <f t="shared" si="8"/>
        <v>0</v>
      </c>
      <c r="G206" s="56"/>
      <c r="H206" s="57"/>
      <c r="J206" t="s">
        <v>322</v>
      </c>
      <c r="K206" s="4" t="s">
        <v>323</v>
      </c>
      <c r="L206" s="35"/>
      <c r="M206" s="35"/>
      <c r="N206" s="4">
        <f t="shared" si="9"/>
        <v>0</v>
      </c>
      <c r="O206" s="20">
        <f t="shared" si="10"/>
        <v>0</v>
      </c>
    </row>
    <row r="207" spans="1:15" ht="15.75" thickBot="1">
      <c r="A207" s="45"/>
      <c r="B207" s="11" t="s">
        <v>324</v>
      </c>
      <c r="C207" s="12" t="s">
        <v>325</v>
      </c>
      <c r="D207" s="55">
        <f t="shared" ref="D207:D209" si="11">L207</f>
        <v>989662.24</v>
      </c>
      <c r="E207" s="57"/>
      <c r="F207" s="55">
        <f t="shared" si="8"/>
        <v>360130.78</v>
      </c>
      <c r="G207" s="56"/>
      <c r="H207" s="57"/>
      <c r="J207" t="s">
        <v>324</v>
      </c>
      <c r="K207" s="4" t="s">
        <v>325</v>
      </c>
      <c r="L207" s="36">
        <v>989662.24</v>
      </c>
      <c r="M207" s="35">
        <v>360130.78</v>
      </c>
      <c r="N207" s="4">
        <f t="shared" si="9"/>
        <v>0</v>
      </c>
      <c r="O207" s="20">
        <f t="shared" si="10"/>
        <v>0</v>
      </c>
    </row>
    <row r="208" spans="1:15" ht="15.75" thickBot="1">
      <c r="A208" s="45"/>
      <c r="B208" s="11" t="s">
        <v>326</v>
      </c>
      <c r="C208" s="12" t="s">
        <v>327</v>
      </c>
      <c r="D208" s="55">
        <f t="shared" si="11"/>
        <v>18898677.140000001</v>
      </c>
      <c r="E208" s="57"/>
      <c r="F208" s="55">
        <f t="shared" si="8"/>
        <v>56371187.710000001</v>
      </c>
      <c r="G208" s="56"/>
      <c r="H208" s="57"/>
      <c r="J208" t="s">
        <v>326</v>
      </c>
      <c r="K208" s="4" t="s">
        <v>327</v>
      </c>
      <c r="L208" s="22">
        <f>L159+L180</f>
        <v>18898677.140000001</v>
      </c>
      <c r="M208" s="22">
        <f>M159+M180</f>
        <v>56371187.710000001</v>
      </c>
      <c r="N208" s="4">
        <f t="shared" si="9"/>
        <v>0</v>
      </c>
      <c r="O208" s="20">
        <f t="shared" si="10"/>
        <v>0</v>
      </c>
    </row>
    <row r="209" spans="1:15" ht="15.75" thickBot="1">
      <c r="A209" s="45"/>
      <c r="B209" s="11" t="s">
        <v>328</v>
      </c>
      <c r="C209" s="12" t="s">
        <v>329</v>
      </c>
      <c r="D209" s="55">
        <f t="shared" si="11"/>
        <v>186047018.38</v>
      </c>
      <c r="E209" s="57"/>
      <c r="F209" s="55">
        <f t="shared" si="8"/>
        <v>216721629.16999999</v>
      </c>
      <c r="G209" s="56"/>
      <c r="H209" s="57"/>
      <c r="J209" t="s">
        <v>328</v>
      </c>
      <c r="K209" s="4" t="s">
        <v>329</v>
      </c>
      <c r="L209" s="38">
        <f>L141+L157+L208</f>
        <v>186047018.38</v>
      </c>
      <c r="M209" s="38">
        <f>M141+M157+M208</f>
        <v>216721629.16999999</v>
      </c>
      <c r="N209" s="4">
        <f t="shared" si="9"/>
        <v>0</v>
      </c>
      <c r="O209" s="20">
        <f t="shared" si="10"/>
        <v>0</v>
      </c>
    </row>
    <row r="210" spans="1:15" ht="15.75" thickBot="1">
      <c r="A210" s="45"/>
      <c r="B210" s="11"/>
      <c r="C210" s="12"/>
      <c r="D210" s="85">
        <f>D209-D131</f>
        <v>0</v>
      </c>
      <c r="E210" s="86"/>
      <c r="F210" s="85">
        <f>F209-F131</f>
        <v>2.9999911785125732E-3</v>
      </c>
      <c r="G210" s="87"/>
      <c r="H210" s="86"/>
      <c r="L210" s="14">
        <f>L209-L131</f>
        <v>0</v>
      </c>
      <c r="M210" s="14">
        <f>M209-M131</f>
        <v>2.9999911785125732E-3</v>
      </c>
      <c r="N210" s="14"/>
    </row>
    <row r="211" spans="1:15" ht="15.75">
      <c r="A211" s="10" t="s">
        <v>24</v>
      </c>
    </row>
    <row r="212" spans="1:15" ht="15.75">
      <c r="A212" s="15"/>
      <c r="B212" s="75" t="s">
        <v>49</v>
      </c>
      <c r="C212" s="75"/>
      <c r="D212" s="75"/>
      <c r="E212" s="75"/>
      <c r="F212" s="76" t="s">
        <v>62</v>
      </c>
      <c r="G212" s="76"/>
      <c r="H212" s="76"/>
    </row>
    <row r="213" spans="1:15" ht="15.75">
      <c r="A213" s="10" t="s">
        <v>9</v>
      </c>
    </row>
    <row r="214" spans="1:15" ht="16.5" thickBot="1">
      <c r="A214" s="15"/>
      <c r="B214" s="75" t="s">
        <v>332</v>
      </c>
      <c r="C214" s="75"/>
      <c r="D214" s="75"/>
      <c r="E214" s="75"/>
      <c r="F214" s="76"/>
      <c r="G214" s="76"/>
      <c r="H214" s="76"/>
    </row>
    <row r="215" spans="1:15" ht="15.75">
      <c r="A215" s="10" t="s">
        <v>17</v>
      </c>
    </row>
    <row r="216" spans="1:15" ht="33" customHeight="1">
      <c r="A216" s="15"/>
      <c r="B216" s="75" t="s">
        <v>50</v>
      </c>
      <c r="C216" s="75"/>
      <c r="D216" s="75"/>
      <c r="E216" s="75"/>
      <c r="F216" s="77" t="s">
        <v>330</v>
      </c>
      <c r="G216" s="77"/>
      <c r="H216" s="77"/>
    </row>
    <row r="217" spans="1:15" ht="15.75">
      <c r="A217" s="10" t="s">
        <v>51</v>
      </c>
    </row>
    <row r="218" spans="1:15">
      <c r="A218" s="9"/>
    </row>
    <row r="219" spans="1:15" ht="15.75">
      <c r="A219" s="16"/>
      <c r="B219" s="74" t="s">
        <v>52</v>
      </c>
      <c r="C219" s="74"/>
      <c r="D219" s="74"/>
      <c r="E219" s="74"/>
    </row>
    <row r="220" spans="1:15">
      <c r="A220" s="9"/>
    </row>
    <row r="221" spans="1:15">
      <c r="A221" s="17"/>
    </row>
  </sheetData>
  <mergeCells count="370">
    <mergeCell ref="D209:E209"/>
    <mergeCell ref="F209:H209"/>
    <mergeCell ref="D210:E210"/>
    <mergeCell ref="F210:H210"/>
    <mergeCell ref="D204:E204"/>
    <mergeCell ref="F204:H204"/>
    <mergeCell ref="D205:E205"/>
    <mergeCell ref="F205:H205"/>
    <mergeCell ref="D206:E206"/>
    <mergeCell ref="F206:H206"/>
    <mergeCell ref="F207:H207"/>
    <mergeCell ref="D208:E208"/>
    <mergeCell ref="F208:H208"/>
    <mergeCell ref="D199:E199"/>
    <mergeCell ref="F199:H199"/>
    <mergeCell ref="D200:E200"/>
    <mergeCell ref="F200:H200"/>
    <mergeCell ref="D201:E201"/>
    <mergeCell ref="F201:H201"/>
    <mergeCell ref="D202:E202"/>
    <mergeCell ref="F202:H202"/>
    <mergeCell ref="D203:E203"/>
    <mergeCell ref="F203:H203"/>
    <mergeCell ref="D194:E194"/>
    <mergeCell ref="F194:H194"/>
    <mergeCell ref="D195:E195"/>
    <mergeCell ref="F195:H195"/>
    <mergeCell ref="D196:E196"/>
    <mergeCell ref="F196:H196"/>
    <mergeCell ref="D197:E197"/>
    <mergeCell ref="F197:H197"/>
    <mergeCell ref="D198:E198"/>
    <mergeCell ref="F198:H198"/>
    <mergeCell ref="D189:E189"/>
    <mergeCell ref="F189:H189"/>
    <mergeCell ref="D190:E190"/>
    <mergeCell ref="F190:H190"/>
    <mergeCell ref="D191:E191"/>
    <mergeCell ref="F191:H191"/>
    <mergeCell ref="D192:E192"/>
    <mergeCell ref="F192:H192"/>
    <mergeCell ref="D193:E193"/>
    <mergeCell ref="F193:H193"/>
    <mergeCell ref="D184:E184"/>
    <mergeCell ref="F184:H184"/>
    <mergeCell ref="D185:E185"/>
    <mergeCell ref="F185:H185"/>
    <mergeCell ref="D186:E186"/>
    <mergeCell ref="F186:H186"/>
    <mergeCell ref="D187:E187"/>
    <mergeCell ref="F187:H187"/>
    <mergeCell ref="D188:E188"/>
    <mergeCell ref="F188:H188"/>
    <mergeCell ref="D179:E179"/>
    <mergeCell ref="F179:H179"/>
    <mergeCell ref="D180:E180"/>
    <mergeCell ref="F180:H180"/>
    <mergeCell ref="D181:E181"/>
    <mergeCell ref="F181:H181"/>
    <mergeCell ref="D182:E182"/>
    <mergeCell ref="F182:H182"/>
    <mergeCell ref="D183:E183"/>
    <mergeCell ref="F183:H183"/>
    <mergeCell ref="F174:H174"/>
    <mergeCell ref="D175:E175"/>
    <mergeCell ref="F175:H175"/>
    <mergeCell ref="D176:E176"/>
    <mergeCell ref="F176:H176"/>
    <mergeCell ref="D177:E177"/>
    <mergeCell ref="F177:H177"/>
    <mergeCell ref="D178:E178"/>
    <mergeCell ref="F178:H178"/>
    <mergeCell ref="D154:E154"/>
    <mergeCell ref="F154:H154"/>
    <mergeCell ref="D155:E155"/>
    <mergeCell ref="F155:H155"/>
    <mergeCell ref="D159:E159"/>
    <mergeCell ref="F159:H159"/>
    <mergeCell ref="D160:E160"/>
    <mergeCell ref="F160:H160"/>
    <mergeCell ref="D161:E161"/>
    <mergeCell ref="F161:H161"/>
    <mergeCell ref="D156:E156"/>
    <mergeCell ref="F156:H156"/>
    <mergeCell ref="D157:E157"/>
    <mergeCell ref="F157:H157"/>
    <mergeCell ref="D158:E158"/>
    <mergeCell ref="F158:H158"/>
    <mergeCell ref="D149:E149"/>
    <mergeCell ref="F149:H149"/>
    <mergeCell ref="D150:E150"/>
    <mergeCell ref="F150:H150"/>
    <mergeCell ref="D151:E151"/>
    <mergeCell ref="F151:H151"/>
    <mergeCell ref="D152:E152"/>
    <mergeCell ref="F152:H152"/>
    <mergeCell ref="D153:E153"/>
    <mergeCell ref="F153:H153"/>
    <mergeCell ref="D144:E144"/>
    <mergeCell ref="F144:H144"/>
    <mergeCell ref="D145:E145"/>
    <mergeCell ref="F145:H145"/>
    <mergeCell ref="D146:E146"/>
    <mergeCell ref="F146:H146"/>
    <mergeCell ref="D147:E147"/>
    <mergeCell ref="F147:H147"/>
    <mergeCell ref="D148:E148"/>
    <mergeCell ref="F148:H148"/>
    <mergeCell ref="D139:E139"/>
    <mergeCell ref="F139:H139"/>
    <mergeCell ref="D140:E140"/>
    <mergeCell ref="F140:H140"/>
    <mergeCell ref="D141:E141"/>
    <mergeCell ref="F141:H141"/>
    <mergeCell ref="D142:E142"/>
    <mergeCell ref="F142:H142"/>
    <mergeCell ref="D143:E143"/>
    <mergeCell ref="F143:H143"/>
    <mergeCell ref="D134:E134"/>
    <mergeCell ref="F134:H134"/>
    <mergeCell ref="D135:E135"/>
    <mergeCell ref="F135:H135"/>
    <mergeCell ref="D136:E136"/>
    <mergeCell ref="F136:H136"/>
    <mergeCell ref="D137:E137"/>
    <mergeCell ref="F137:H137"/>
    <mergeCell ref="D138:E138"/>
    <mergeCell ref="F138:H138"/>
    <mergeCell ref="D129:E129"/>
    <mergeCell ref="F129:H129"/>
    <mergeCell ref="D130:E130"/>
    <mergeCell ref="F130:H130"/>
    <mergeCell ref="D131:E131"/>
    <mergeCell ref="F131:H131"/>
    <mergeCell ref="D132:E132"/>
    <mergeCell ref="F132:H132"/>
    <mergeCell ref="D133:E133"/>
    <mergeCell ref="F133:H133"/>
    <mergeCell ref="D127:E127"/>
    <mergeCell ref="F127:H127"/>
    <mergeCell ref="D128:E128"/>
    <mergeCell ref="F128:H128"/>
    <mergeCell ref="D121:E121"/>
    <mergeCell ref="F121:H121"/>
    <mergeCell ref="D122:E122"/>
    <mergeCell ref="F122:H122"/>
    <mergeCell ref="D123:E123"/>
    <mergeCell ref="F123:H123"/>
    <mergeCell ref="D124:E124"/>
    <mergeCell ref="F124:H124"/>
    <mergeCell ref="D125:E125"/>
    <mergeCell ref="F125:H125"/>
    <mergeCell ref="D112:E112"/>
    <mergeCell ref="F112:H112"/>
    <mergeCell ref="D113:E113"/>
    <mergeCell ref="F113:H113"/>
    <mergeCell ref="D114:E114"/>
    <mergeCell ref="F114:H114"/>
    <mergeCell ref="D126:E126"/>
    <mergeCell ref="F126:H126"/>
    <mergeCell ref="D116:E116"/>
    <mergeCell ref="F116:H116"/>
    <mergeCell ref="D117:E117"/>
    <mergeCell ref="F117:H117"/>
    <mergeCell ref="D107:E107"/>
    <mergeCell ref="F107:H107"/>
    <mergeCell ref="D108:E108"/>
    <mergeCell ref="F108:H108"/>
    <mergeCell ref="D109:E109"/>
    <mergeCell ref="F109:H109"/>
    <mergeCell ref="D110:E110"/>
    <mergeCell ref="F110:H110"/>
    <mergeCell ref="D111:E111"/>
    <mergeCell ref="F111:H111"/>
    <mergeCell ref="D102:E102"/>
    <mergeCell ref="F102:H102"/>
    <mergeCell ref="D103:E103"/>
    <mergeCell ref="F103:H103"/>
    <mergeCell ref="D104:E104"/>
    <mergeCell ref="F104:H104"/>
    <mergeCell ref="D105:E105"/>
    <mergeCell ref="F105:H105"/>
    <mergeCell ref="D106:E106"/>
    <mergeCell ref="F106:H106"/>
    <mergeCell ref="D97:E97"/>
    <mergeCell ref="F97:H97"/>
    <mergeCell ref="D98:E98"/>
    <mergeCell ref="F98:H98"/>
    <mergeCell ref="D99:E99"/>
    <mergeCell ref="F99:H99"/>
    <mergeCell ref="D100:E100"/>
    <mergeCell ref="F100:H100"/>
    <mergeCell ref="D101:E101"/>
    <mergeCell ref="F101:H101"/>
    <mergeCell ref="D92:E92"/>
    <mergeCell ref="F92:H92"/>
    <mergeCell ref="D93:E93"/>
    <mergeCell ref="F93:H93"/>
    <mergeCell ref="D94:E94"/>
    <mergeCell ref="F94:H94"/>
    <mergeCell ref="D95:E95"/>
    <mergeCell ref="F95:H95"/>
    <mergeCell ref="D96:E96"/>
    <mergeCell ref="F96:H96"/>
    <mergeCell ref="F87:H87"/>
    <mergeCell ref="D88:E88"/>
    <mergeCell ref="F88:H88"/>
    <mergeCell ref="D89:E89"/>
    <mergeCell ref="F89:H89"/>
    <mergeCell ref="D90:E90"/>
    <mergeCell ref="F90:H90"/>
    <mergeCell ref="D91:E91"/>
    <mergeCell ref="F91:H91"/>
    <mergeCell ref="D168:E168"/>
    <mergeCell ref="F168:H168"/>
    <mergeCell ref="D169:E169"/>
    <mergeCell ref="F169:H169"/>
    <mergeCell ref="D170:E170"/>
    <mergeCell ref="F170:H170"/>
    <mergeCell ref="D162:E162"/>
    <mergeCell ref="F162:H162"/>
    <mergeCell ref="D163:E163"/>
    <mergeCell ref="F163:H163"/>
    <mergeCell ref="D164:E164"/>
    <mergeCell ref="F164:H164"/>
    <mergeCell ref="D165:E165"/>
    <mergeCell ref="F165:H165"/>
    <mergeCell ref="D166:E166"/>
    <mergeCell ref="F166:H166"/>
    <mergeCell ref="A26:A36"/>
    <mergeCell ref="B26:H26"/>
    <mergeCell ref="D31:H32"/>
    <mergeCell ref="B33:C33"/>
    <mergeCell ref="B34:C34"/>
    <mergeCell ref="D33:H34"/>
    <mergeCell ref="A37:A45"/>
    <mergeCell ref="B37:H37"/>
    <mergeCell ref="B38:H38"/>
    <mergeCell ref="A17:A25"/>
    <mergeCell ref="B17:H17"/>
    <mergeCell ref="B18:H18"/>
    <mergeCell ref="B19:H19"/>
    <mergeCell ref="B20:C20"/>
    <mergeCell ref="B21:C21"/>
    <mergeCell ref="D20:H21"/>
    <mergeCell ref="B22:C22"/>
    <mergeCell ref="B23:C23"/>
    <mergeCell ref="D22:H23"/>
    <mergeCell ref="B24:C24"/>
    <mergeCell ref="B25:C25"/>
    <mergeCell ref="D24:H25"/>
    <mergeCell ref="D80:E80"/>
    <mergeCell ref="F80:H80"/>
    <mergeCell ref="D81:E81"/>
    <mergeCell ref="F81:H81"/>
    <mergeCell ref="B27:H27"/>
    <mergeCell ref="B28:H28"/>
    <mergeCell ref="B29:C29"/>
    <mergeCell ref="B30:C30"/>
    <mergeCell ref="D29:H30"/>
    <mergeCell ref="D73:E73"/>
    <mergeCell ref="F73:H73"/>
    <mergeCell ref="D74:E74"/>
    <mergeCell ref="F74:H74"/>
    <mergeCell ref="D75:E75"/>
    <mergeCell ref="F75:H75"/>
    <mergeCell ref="D76:E76"/>
    <mergeCell ref="F76:H76"/>
    <mergeCell ref="D77:E77"/>
    <mergeCell ref="F77:H77"/>
    <mergeCell ref="D78:E78"/>
    <mergeCell ref="F78:H78"/>
    <mergeCell ref="D79:E79"/>
    <mergeCell ref="F79:H79"/>
    <mergeCell ref="A46:A64"/>
    <mergeCell ref="B46:H46"/>
    <mergeCell ref="B47:H47"/>
    <mergeCell ref="B48:H48"/>
    <mergeCell ref="B49:H49"/>
    <mergeCell ref="B50:C50"/>
    <mergeCell ref="B51:C51"/>
    <mergeCell ref="D50:H51"/>
    <mergeCell ref="B52:C52"/>
    <mergeCell ref="B53:C53"/>
    <mergeCell ref="D52:H53"/>
    <mergeCell ref="B54:H54"/>
    <mergeCell ref="B55:H55"/>
    <mergeCell ref="B56:H56"/>
    <mergeCell ref="B57:C57"/>
    <mergeCell ref="B58:C58"/>
    <mergeCell ref="D57:H58"/>
    <mergeCell ref="B59:C59"/>
    <mergeCell ref="B60:C60"/>
    <mergeCell ref="D59:H60"/>
    <mergeCell ref="B61:C61"/>
    <mergeCell ref="B62:C62"/>
    <mergeCell ref="D61:H62"/>
    <mergeCell ref="B63:C63"/>
    <mergeCell ref="B219:E219"/>
    <mergeCell ref="B212:E212"/>
    <mergeCell ref="F212:H212"/>
    <mergeCell ref="B214:E214"/>
    <mergeCell ref="F214:H214"/>
    <mergeCell ref="B216:E216"/>
    <mergeCell ref="F216:H216"/>
    <mergeCell ref="D70:E70"/>
    <mergeCell ref="D71:E71"/>
    <mergeCell ref="D72:E72"/>
    <mergeCell ref="F70:H72"/>
    <mergeCell ref="D115:E115"/>
    <mergeCell ref="F115:H115"/>
    <mergeCell ref="B70:B72"/>
    <mergeCell ref="C70:C72"/>
    <mergeCell ref="D118:E118"/>
    <mergeCell ref="F118:H118"/>
    <mergeCell ref="D119:E119"/>
    <mergeCell ref="F119:H119"/>
    <mergeCell ref="D120:E120"/>
    <mergeCell ref="F120:H120"/>
    <mergeCell ref="D167:E167"/>
    <mergeCell ref="D82:E82"/>
    <mergeCell ref="F82:H82"/>
    <mergeCell ref="B14:H14"/>
    <mergeCell ref="B6:D6"/>
    <mergeCell ref="B7:D7"/>
    <mergeCell ref="B8:D8"/>
    <mergeCell ref="B9:D9"/>
    <mergeCell ref="B12:H12"/>
    <mergeCell ref="B13:H13"/>
    <mergeCell ref="B64:C64"/>
    <mergeCell ref="D63:H64"/>
    <mergeCell ref="B42:C42"/>
    <mergeCell ref="B43:C43"/>
    <mergeCell ref="D42:H43"/>
    <mergeCell ref="B44:C44"/>
    <mergeCell ref="B45:C45"/>
    <mergeCell ref="D44:H45"/>
    <mergeCell ref="B35:C35"/>
    <mergeCell ref="B36:C36"/>
    <mergeCell ref="D35:H36"/>
    <mergeCell ref="B39:H39"/>
    <mergeCell ref="B40:C40"/>
    <mergeCell ref="B41:C41"/>
    <mergeCell ref="D40:H41"/>
    <mergeCell ref="B31:C31"/>
    <mergeCell ref="B32:C32"/>
    <mergeCell ref="A65:A210"/>
    <mergeCell ref="B65:H65"/>
    <mergeCell ref="B66:H66"/>
    <mergeCell ref="B67:H67"/>
    <mergeCell ref="B68:H68"/>
    <mergeCell ref="B69:H69"/>
    <mergeCell ref="F167:H167"/>
    <mergeCell ref="D207:E207"/>
    <mergeCell ref="D83:E83"/>
    <mergeCell ref="F83:H83"/>
    <mergeCell ref="D84:E84"/>
    <mergeCell ref="F84:H84"/>
    <mergeCell ref="D85:E85"/>
    <mergeCell ref="F85:H85"/>
    <mergeCell ref="D86:E86"/>
    <mergeCell ref="F86:H86"/>
    <mergeCell ref="D87:E87"/>
    <mergeCell ref="D173:E173"/>
    <mergeCell ref="F173:H173"/>
    <mergeCell ref="D174:E174"/>
    <mergeCell ref="D171:E171"/>
    <mergeCell ref="F171:H171"/>
    <mergeCell ref="D172:E172"/>
    <mergeCell ref="F172:H172"/>
  </mergeCells>
  <hyperlinks>
    <hyperlink ref="D33" r:id="rId1" xr:uid="{45440100-180E-413D-AA14-B2B52B2BA5A9}"/>
    <hyperlink ref="D35" r:id="rId2" xr:uid="{A9F9AC12-B6EA-467A-805E-A3C96DE6EE2B}"/>
  </hyperlinks>
  <printOptions horizontalCentered="1"/>
  <pageMargins left="0.59055118110236227" right="0.39370078740157483" top="0.74803149606299213" bottom="0.74803149606299213" header="0.31496062992125984" footer="0.31496062992125984"/>
  <pageSetup paperSize="9" scale="62" orientation="portrait" r:id="rId3"/>
  <rowBreaks count="2" manualBreakCount="2">
    <brk id="65" max="7" man="1"/>
    <brk id="16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Кв.отчет 1-полуг 2023 г. форма1</vt:lpstr>
      <vt:lpstr>'Кв.отчет 1-полуг 2023 г. форма1'!Область_печати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Client114</dc:creator>
  <cp:lastModifiedBy>Elyor Nazarov</cp:lastModifiedBy>
  <cp:lastPrinted>2023-07-26T06:39:17Z</cp:lastPrinted>
  <dcterms:created xsi:type="dcterms:W3CDTF">2022-03-07T11:06:10Z</dcterms:created>
  <dcterms:modified xsi:type="dcterms:W3CDTF">2023-07-28T11:48:13Z</dcterms:modified>
</cp:coreProperties>
</file>