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yor Nazarov\Desktop\"/>
    </mc:Choice>
  </mc:AlternateContent>
  <xr:revisionPtr revIDLastSave="0" documentId="8_{3326411F-2EB4-4E94-9EC0-2AF3694F65DC}" xr6:coauthVersionLast="47" xr6:coauthVersionMax="47" xr10:uidLastSave="{00000000-0000-0000-0000-000000000000}"/>
  <bookViews>
    <workbookView xWindow="-120" yWindow="-120" windowWidth="29040" windowHeight="15720" xr2:uid="{F7510FFA-AC72-42A3-ACEC-48D837B90A99}"/>
  </bookViews>
  <sheets>
    <sheet name="Кв.отчет 1-полуг 2023 г. форма2" sheetId="2" r:id="rId1"/>
  </sheets>
  <definedNames>
    <definedName name="_xlnm.Print_Area" localSheetId="0">'Кв.отчет 1-полуг 2023 г. форма2'!$A$1:$G$63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2" l="1"/>
  <c r="D36" i="2" s="1"/>
  <c r="G51" i="2"/>
  <c r="E51" i="2"/>
  <c r="E48" i="2"/>
  <c r="F48" i="2"/>
  <c r="G48" i="2"/>
  <c r="D48" i="2"/>
  <c r="G46" i="2"/>
  <c r="E46" i="2"/>
  <c r="E44" i="2"/>
  <c r="F39" i="2"/>
  <c r="G33" i="2"/>
  <c r="E33" i="2"/>
  <c r="F25" i="2"/>
  <c r="F24" i="2"/>
  <c r="F23" i="2"/>
  <c r="F22" i="2"/>
  <c r="F21" i="2"/>
  <c r="D25" i="2"/>
  <c r="D23" i="2"/>
  <c r="D22" i="2"/>
  <c r="D21" i="2"/>
  <c r="G18" i="2"/>
  <c r="F18" i="2"/>
  <c r="G50" i="2"/>
  <c r="E50" i="2"/>
  <c r="N42" i="2"/>
  <c r="G42" i="2" s="1"/>
  <c r="E45" i="2"/>
  <c r="G43" i="2"/>
  <c r="E43" i="2"/>
  <c r="L42" i="2"/>
  <c r="E42" i="2" s="1"/>
  <c r="F41" i="2"/>
  <c r="D41" i="2"/>
  <c r="F40" i="2"/>
  <c r="D40" i="2"/>
  <c r="F38" i="2"/>
  <c r="D38" i="2"/>
  <c r="F37" i="2"/>
  <c r="D37" i="2"/>
  <c r="M36" i="2"/>
  <c r="F36" i="2" s="1"/>
  <c r="F34" i="2"/>
  <c r="D34" i="2"/>
  <c r="G32" i="2"/>
  <c r="E32" i="2"/>
  <c r="G31" i="2"/>
  <c r="E31" i="2"/>
  <c r="G30" i="2"/>
  <c r="E30" i="2"/>
  <c r="N29" i="2"/>
  <c r="G29" i="2" s="1"/>
  <c r="L29" i="2"/>
  <c r="E29" i="2" s="1"/>
  <c r="G27" i="2"/>
  <c r="E27" i="2"/>
  <c r="D24" i="2"/>
  <c r="G20" i="2"/>
  <c r="F20" i="2"/>
  <c r="E20" i="2"/>
  <c r="D20" i="2"/>
  <c r="E18" i="2"/>
  <c r="D18" i="2"/>
  <c r="G17" i="2"/>
  <c r="F17" i="2"/>
  <c r="E17" i="2"/>
  <c r="D17" i="2"/>
  <c r="G16" i="2"/>
  <c r="F16" i="2"/>
  <c r="E16" i="2"/>
  <c r="D16" i="2"/>
  <c r="F15" i="2"/>
  <c r="D15" i="2"/>
  <c r="G14" i="2"/>
  <c r="E14" i="2"/>
  <c r="F13" i="2"/>
  <c r="D13" i="2"/>
  <c r="M12" i="2"/>
  <c r="M26" i="2" s="1"/>
  <c r="K12" i="2"/>
  <c r="K26" i="2" s="1"/>
  <c r="D12" i="2" l="1"/>
  <c r="F12" i="2"/>
  <c r="L28" i="2"/>
  <c r="E28" i="2" s="1"/>
  <c r="D26" i="2"/>
  <c r="K28" i="2"/>
  <c r="D28" i="2" s="1"/>
  <c r="G45" i="2"/>
  <c r="F26" i="2"/>
  <c r="N28" i="2"/>
  <c r="G28" i="2" s="1"/>
  <c r="M28" i="2"/>
  <c r="K35" i="2" l="1"/>
  <c r="L35" i="2"/>
  <c r="E35" i="2" s="1"/>
  <c r="F28" i="2"/>
  <c r="N35" i="2"/>
  <c r="G35" i="2" s="1"/>
  <c r="M35" i="2"/>
  <c r="L47" i="2" l="1"/>
  <c r="E47" i="2" s="1"/>
  <c r="K47" i="2"/>
  <c r="D47" i="2" s="1"/>
  <c r="N47" i="2"/>
  <c r="G47" i="2" s="1"/>
  <c r="M47" i="2"/>
  <c r="K49" i="2" l="1"/>
  <c r="D49" i="2" s="1"/>
  <c r="L49" i="2"/>
  <c r="F47" i="2"/>
  <c r="N49" i="2"/>
  <c r="M49" i="2"/>
  <c r="L52" i="2" l="1"/>
  <c r="E52" i="2" s="1"/>
  <c r="K52" i="2"/>
  <c r="D52" i="2" s="1"/>
  <c r="N52" i="2"/>
  <c r="G52" i="2" s="1"/>
  <c r="M52" i="2"/>
  <c r="F52" i="2" s="1"/>
  <c r="F49" i="2"/>
</calcChain>
</file>

<file path=xl/sharedStrings.xml><?xml version="1.0" encoding="utf-8"?>
<sst xmlns="http://schemas.openxmlformats.org/spreadsheetml/2006/main" count="311" uniqueCount="106">
  <si>
    <t xml:space="preserve">        </t>
  </si>
  <si>
    <t xml:space="preserve">           </t>
  </si>
  <si>
    <t xml:space="preserve">          </t>
  </si>
  <si>
    <t xml:space="preserve">         </t>
  </si>
  <si>
    <t>(тыс. сум.)</t>
  </si>
  <si>
    <t>Наименование показателя</t>
  </si>
  <si>
    <t>Код стр.</t>
  </si>
  <si>
    <t>6.</t>
  </si>
  <si>
    <t xml:space="preserve">ОТЧЕТ О ФИНАНСОВЫХ РЕЗУЛЬТАТАХ </t>
  </si>
  <si>
    <t>За соответствующий период прошлого года</t>
  </si>
  <si>
    <t>За отчетный период</t>
  </si>
  <si>
    <t>доходы (прибыль)</t>
  </si>
  <si>
    <t>расходы (убытки)</t>
  </si>
  <si>
    <t xml:space="preserve">ДЛЯ СТРАХОВЫХ КОМПАНИЙ </t>
  </si>
  <si>
    <t xml:space="preserve">              </t>
  </si>
  <si>
    <t xml:space="preserve">       </t>
  </si>
  <si>
    <t xml:space="preserve">Ф.И.О. руководителя исполнительного органа: </t>
  </si>
  <si>
    <t xml:space="preserve">Ф.И.О. уполномоченного лица, разместившего информацию на веб-сайте: </t>
  </si>
  <si>
    <t xml:space="preserve">               </t>
  </si>
  <si>
    <t>*) Указывается при наличии.</t>
  </si>
  <si>
    <t>Ахметова Инесса Юрьевна</t>
  </si>
  <si>
    <t>010</t>
  </si>
  <si>
    <t>011</t>
  </si>
  <si>
    <t>012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</si>
  <si>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</si>
  <si>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</si>
  <si>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</si>
  <si>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</si>
  <si>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</si>
  <si>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</si>
  <si>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</si>
  <si>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</si>
  <si>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</si>
  <si>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</si>
  <si>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</si>
  <si>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</si>
  <si>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</si>
  <si>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</si>
  <si>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</si>
  <si>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</si>
  <si>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</si>
  <si>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</si>
  <si>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</si>
  <si>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</si>
  <si>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</si>
  <si>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</si>
  <si>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</si>
  <si>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</si>
  <si>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</si>
  <si>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</si>
  <si>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</si>
  <si>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</si>
  <si>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</si>
  <si>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</si>
  <si>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</si>
  <si>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Доходы от оказания страховых услуг
(стр. 011 - 012 + 013 + /-014+/-015 + /-016 + /-017 + /-018 + 019), в том числе:</t>
  </si>
  <si>
    <t>х</t>
  </si>
  <si>
    <t>Страховые премии по прямому страхованию и сострахованию (в части доли страховщика, установленной в договоре сострахования)</t>
  </si>
  <si>
    <t>Страховые премии по договорам, переданным в перестрахование</t>
  </si>
  <si>
    <t>Страховые премии по договорам, принятым в перестрахование</t>
  </si>
  <si>
    <t>013</t>
  </si>
  <si>
    <t>Результат изменения резерва незаработанной премии, скорректированный на долю перестраховщиков в резерве незаработанной премии</t>
  </si>
  <si>
    <t>014</t>
  </si>
  <si>
    <t>Результат изменения резерва заявленных, но не урегулированных убытков, скорректированный на долю перестраховщиков в резерве заявленных, но не урегулированных убытков</t>
  </si>
  <si>
    <t>015</t>
  </si>
  <si>
    <t>Результат изменения резерва произошедших, но не заявленных убытков, скорректированный на долю перестраховщиков в резерве произошедших, но не заявленных убытков</t>
  </si>
  <si>
    <t>016</t>
  </si>
  <si>
    <t>Результат изменения резервов по страхованию жизни, скорректированный на долю перестраховщиков в резервах по страхованию жизни</t>
  </si>
  <si>
    <t>017</t>
  </si>
  <si>
    <t>Результат изменения других технических резервов, скорректированный на долю перестраховщиков в соответствующих резервах</t>
  </si>
  <si>
    <t>018</t>
  </si>
  <si>
    <t>Другие доходы от оказания страховых услуг</t>
  </si>
  <si>
    <t>019</t>
  </si>
  <si>
    <t>Доходы от оказания услуг посредника</t>
  </si>
  <si>
    <t>Доходы по возмещениям доли убытков по перестрахованию</t>
  </si>
  <si>
    <t>Доходы по комиссионным вознаграждениям, тантьемам и сборам по перестрахованию</t>
  </si>
  <si>
    <t>Доходы от оказания услуг сюрвейера и аджастера</t>
  </si>
  <si>
    <t>Чистая выручка от оказания страховых услуг
(стр. 010 + 020 + 030 + 040 + 050)</t>
  </si>
  <si>
    <t>Себестоимость оказанных страховых услуг</t>
  </si>
  <si>
    <t>Валовая прибыль (убыток) от оказания страховых услуг (стр. 060 - 070)</t>
  </si>
  <si>
    <t>Расходы периода, всего (стр.100 + 110 + 120 + 130), в том числе:</t>
  </si>
  <si>
    <t>Расходы по реализации</t>
  </si>
  <si>
    <t>Административные расходы</t>
  </si>
  <si>
    <t>Прочие операционные расходы</t>
  </si>
  <si>
    <t>Расходы отчетного периода, исключаемые из налогооблагаемой базы в будущем</t>
  </si>
  <si>
    <t>Прочие доходы от основной деятельности</t>
  </si>
  <si>
    <t>Прибыль (убыток) от основной деятельности (стр. 080 - 090 + 140)</t>
  </si>
  <si>
    <t>Доходы от финансовой деятельности, всего
(стр. 170 + 180 + 190 + 200 + 210), в том числе:</t>
  </si>
  <si>
    <t>Доходы в виде дивидендов</t>
  </si>
  <si>
    <t>Доходы в виде процентов</t>
  </si>
  <si>
    <t>Доходы от долгосрочной аренды (лизинга)</t>
  </si>
  <si>
    <t>Доходы от валютных курсовых разниц</t>
  </si>
  <si>
    <t>Прочие доходы от финансовой деятельности</t>
  </si>
  <si>
    <t>Расходы по финансовой деятельности, всего (стр. 230 + 240 + 250 + 260), в том числе:</t>
  </si>
  <si>
    <t>Расходы в виде процентов</t>
  </si>
  <si>
    <t>Расходы в виде процентов по долгосрочной аренде (лизингу)</t>
  </si>
  <si>
    <t>Убытки от валютных курсовых разниц</t>
  </si>
  <si>
    <t>Прочие расходы по финансовой деятельности</t>
  </si>
  <si>
    <t>Прибыль (убыток) от общехозяйственной деятельности
(стр. 150 + 160 - 220)</t>
  </si>
  <si>
    <t>Чрезвычайные прибыли и убытки</t>
  </si>
  <si>
    <t>Налог на прибыль</t>
  </si>
  <si>
    <t>Прочие налоги и другие обязательные платежи от прибыли</t>
  </si>
  <si>
    <t>Чистая прибыль (убыток) отчетного периода (стр. 290 - 300 - 310)</t>
  </si>
  <si>
    <t>Прибыль (убыток) до уплаты налога на прибыль (стр. 270 + /-280)</t>
  </si>
  <si>
    <t>Сатимкулова Назокат Узаковна</t>
  </si>
  <si>
    <t xml:space="preserve">Ф.И.О. и.о. главного бухгалтера: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</si>
</sst>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Virtec Times New Roman Uz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49" fontId="1" fillId="0" borderId="8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8" fillId="0" borderId="0" xfId="0" applyFont="1"/>
    <xf numFmtId="0" fontId="1" fillId="0" borderId="6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9296A-634E-41C2-A1A1-A6C1272654B3}">
  <dimension ref="A1:R65"/>
  <sheetViews>
    <sheetView tabSelected="1" zoomScale="85" zoomScaleNormal="85" workbookViewId="0">
      <selection activeCell="F58" sqref="F58:G58"/>
    </sheetView>
  </sheetViews>
  <sheetFormatPr defaultRowHeight="15"/>
  <cols>
    <col min="1" max="1" width="4.7109375" customWidth="1"/>
    <col min="2" max="2" width="48" customWidth="1"/>
    <col min="3" max="3" width="10.140625" customWidth="1"/>
    <col min="4" max="4" width="15.85546875" customWidth="1"/>
    <col min="5" max="5" width="15.28515625" customWidth="1"/>
    <col min="6" max="6" width="18.5703125" style="1" bestFit="1" customWidth="1"/>
    <col min="7" max="7" width="14.28515625" customWidth="1"/>
    <col min="10" max="10" width="13.5703125" style="2" bestFit="1" customWidth="1"/>
    <col min="11" max="11" width="15.28515625" style="2" customWidth="1"/>
    <col min="12" max="13" width="14.85546875" style="2" bestFit="1" customWidth="1"/>
    <col min="14" max="14" width="14.85546875" style="11" bestFit="1" customWidth="1"/>
    <col min="15" max="15" width="11" customWidth="1"/>
    <col min="17" max="17" width="12.42578125" customWidth="1"/>
  </cols>
  <sheetData>
    <row r="1" spans="1:18">
      <c r="A1" s="30" t="s">
        <v>7</v>
      </c>
      <c r="B1" s="32" t="s">
        <v>3</v>
      </c>
      <c r="C1" s="33"/>
      <c r="D1" s="33"/>
      <c r="E1" s="33"/>
      <c r="F1" s="33"/>
      <c r="G1" s="34"/>
    </row>
    <row r="2" spans="1:18">
      <c r="A2" s="31"/>
      <c r="B2" s="35" t="s">
        <v>8</v>
      </c>
      <c r="C2" s="36"/>
      <c r="D2" s="36"/>
      <c r="E2" s="36"/>
      <c r="F2" s="36"/>
      <c r="G2" s="37"/>
    </row>
    <row r="3" spans="1:18">
      <c r="A3" s="31"/>
      <c r="B3" s="35" t="s">
        <v>13</v>
      </c>
      <c r="C3" s="36"/>
      <c r="D3" s="36"/>
      <c r="E3" s="36"/>
      <c r="F3" s="36"/>
      <c r="G3" s="37"/>
    </row>
    <row r="4" spans="1:18">
      <c r="A4" s="31"/>
      <c r="B4" s="35" t="s">
        <v>4</v>
      </c>
      <c r="C4" s="36"/>
      <c r="D4" s="36"/>
      <c r="E4" s="36"/>
      <c r="F4" s="36"/>
      <c r="G4" s="37"/>
    </row>
    <row r="5" spans="1:18" ht="15.75" thickBot="1">
      <c r="A5" s="31"/>
      <c r="B5" s="38" t="s">
        <v>14</v>
      </c>
      <c r="C5" s="39"/>
      <c r="D5" s="39"/>
      <c r="E5" s="39"/>
      <c r="F5" s="39"/>
      <c r="G5" s="40"/>
    </row>
    <row r="6" spans="1:18" ht="14.45" customHeight="1">
      <c r="A6" s="31"/>
      <c r="B6" s="45" t="s">
        <v>5</v>
      </c>
      <c r="C6" s="45" t="s">
        <v>6</v>
      </c>
      <c r="D6" s="32" t="s">
        <v>0</v>
      </c>
      <c r="E6" s="34"/>
      <c r="F6" s="32" t="s">
        <v>10</v>
      </c>
      <c r="G6" s="16"/>
    </row>
    <row r="7" spans="1:18" ht="52.9" customHeight="1">
      <c r="A7" s="31"/>
      <c r="B7" s="46"/>
      <c r="C7" s="46"/>
      <c r="D7" s="35" t="s">
        <v>9</v>
      </c>
      <c r="E7" s="37"/>
      <c r="F7" s="35"/>
      <c r="G7" s="17"/>
    </row>
    <row r="8" spans="1:18" ht="15.75" thickBot="1">
      <c r="A8" s="31"/>
      <c r="B8" s="46"/>
      <c r="C8" s="46"/>
      <c r="D8" s="38" t="s">
        <v>3</v>
      </c>
      <c r="E8" s="40"/>
      <c r="F8" s="38"/>
      <c r="G8" s="18"/>
    </row>
    <row r="9" spans="1:18" ht="14.45" customHeight="1">
      <c r="A9" s="31"/>
      <c r="B9" s="46"/>
      <c r="C9" s="46"/>
      <c r="D9" s="12" t="s">
        <v>3</v>
      </c>
      <c r="E9" s="45" t="s">
        <v>12</v>
      </c>
      <c r="F9" s="32" t="s">
        <v>11</v>
      </c>
      <c r="G9" s="45" t="s">
        <v>12</v>
      </c>
    </row>
    <row r="10" spans="1:18">
      <c r="A10" s="31"/>
      <c r="B10" s="46"/>
      <c r="C10" s="46"/>
      <c r="D10" s="12" t="s">
        <v>11</v>
      </c>
      <c r="E10" s="46"/>
      <c r="F10" s="35"/>
      <c r="G10" s="46"/>
    </row>
    <row r="11" spans="1:18" ht="15.75" thickBot="1">
      <c r="A11" s="31"/>
      <c r="B11" s="47"/>
      <c r="C11" s="47"/>
      <c r="D11" s="12" t="s">
        <v>15</v>
      </c>
      <c r="E11" s="46"/>
      <c r="F11" s="35"/>
      <c r="G11" s="46"/>
    </row>
    <row r="12" spans="1:18" ht="24" customHeight="1" thickBot="1">
      <c r="A12" s="31"/>
      <c r="B12" s="5" t="s">
        <v>55</v>
      </c>
      <c r="C12" s="21" t="s">
        <v>21</v>
      </c>
      <c r="D12" s="22">
        <f>D13-E14+D15+D16-E16+D17-E17+D18-E18+D19-E19+D20-E20+D25+D21</f>
        <v>35907327.559999995</v>
      </c>
      <c r="E12" s="23" t="s">
        <v>56</v>
      </c>
      <c r="F12" s="24">
        <f>F13-G14+F15+F16-G16+F17-G17+F18-G18+F19-G19+F20-G20+F25+F21</f>
        <v>55211897.020000011</v>
      </c>
      <c r="G12" s="25" t="s">
        <v>56</v>
      </c>
      <c r="I12" t="s">
        <v>55</v>
      </c>
      <c r="J12" s="2" t="s">
        <v>21</v>
      </c>
      <c r="K12" s="13">
        <f>K13-L14+K15+K16-L16+K17-L17+K18-L18+K19-L19+K20-L20+K25+K21</f>
        <v>35907327.559999995</v>
      </c>
      <c r="L12" s="14" t="s">
        <v>56</v>
      </c>
      <c r="M12" s="13">
        <f>M13-N14+M15+M16-N16+M17-N17+M18-N18+M19-N19+M20-N20+M25+M21</f>
        <v>55211897.020000011</v>
      </c>
      <c r="N12" s="14" t="s">
        <v>56</v>
      </c>
      <c r="O12" s="6"/>
      <c r="P12" s="6"/>
      <c r="Q12" s="6"/>
      <c r="R12" s="6"/>
    </row>
    <row r="13" spans="1:18" ht="39" thickBot="1">
      <c r="A13" s="31"/>
      <c r="B13" s="5" t="s">
        <v>57</v>
      </c>
      <c r="C13" s="21" t="s">
        <v>22</v>
      </c>
      <c r="D13" s="26">
        <f>K13</f>
        <v>171327418.78</v>
      </c>
      <c r="E13" s="20" t="s">
        <v>56</v>
      </c>
      <c r="F13" s="20">
        <f>M13</f>
        <v>41151845.289999999</v>
      </c>
      <c r="G13" s="27" t="s">
        <v>56</v>
      </c>
      <c r="I13" t="s">
        <v>57</v>
      </c>
      <c r="J13" s="2" t="s">
        <v>22</v>
      </c>
      <c r="K13" s="14">
        <v>171327418.78</v>
      </c>
      <c r="L13" s="14" t="s">
        <v>56</v>
      </c>
      <c r="M13" s="14">
        <v>41151845.289999999</v>
      </c>
      <c r="N13" s="14" t="s">
        <v>56</v>
      </c>
      <c r="O13" s="6"/>
      <c r="P13" s="6"/>
      <c r="Q13" s="6"/>
      <c r="R13" s="6"/>
    </row>
    <row r="14" spans="1:18" ht="26.25" thickBot="1">
      <c r="A14" s="31"/>
      <c r="B14" s="5" t="s">
        <v>58</v>
      </c>
      <c r="C14" s="21" t="s">
        <v>23</v>
      </c>
      <c r="D14" s="26" t="s">
        <v>56</v>
      </c>
      <c r="E14" s="20">
        <f>L14</f>
        <v>160359541.31</v>
      </c>
      <c r="F14" s="20" t="s">
        <v>56</v>
      </c>
      <c r="G14" s="27">
        <f>N14</f>
        <v>96047756.349999994</v>
      </c>
      <c r="I14" t="s">
        <v>58</v>
      </c>
      <c r="J14" s="2" t="s">
        <v>23</v>
      </c>
      <c r="K14" s="14"/>
      <c r="L14" s="14">
        <v>160359541.31</v>
      </c>
      <c r="M14" s="14"/>
      <c r="N14" s="14">
        <v>96047756.349999994</v>
      </c>
      <c r="O14" s="6"/>
      <c r="P14" s="6"/>
      <c r="Q14" s="6"/>
      <c r="R14" s="6"/>
    </row>
    <row r="15" spans="1:18" ht="26.25" thickBot="1">
      <c r="A15" s="31"/>
      <c r="B15" s="5" t="s">
        <v>59</v>
      </c>
      <c r="C15" s="21" t="s">
        <v>60</v>
      </c>
      <c r="D15" s="26">
        <f>K15</f>
        <v>46758331.07</v>
      </c>
      <c r="E15" s="20" t="s">
        <v>56</v>
      </c>
      <c r="F15" s="20">
        <f>M15</f>
        <v>97567779.260000005</v>
      </c>
      <c r="G15" s="27" t="s">
        <v>56</v>
      </c>
      <c r="I15" t="s">
        <v>59</v>
      </c>
      <c r="J15" s="2" t="s">
        <v>60</v>
      </c>
      <c r="K15" s="14">
        <v>46758331.07</v>
      </c>
      <c r="L15" s="14" t="s">
        <v>56</v>
      </c>
      <c r="M15" s="14">
        <v>97567779.260000005</v>
      </c>
      <c r="N15" s="14" t="s">
        <v>56</v>
      </c>
      <c r="O15" s="6"/>
      <c r="P15" s="6"/>
      <c r="Q15" s="6"/>
      <c r="R15" s="6"/>
    </row>
    <row r="16" spans="1:18" ht="39" thickBot="1">
      <c r="A16" s="31"/>
      <c r="B16" s="5" t="s">
        <v>61</v>
      </c>
      <c r="C16" s="21" t="s">
        <v>62</v>
      </c>
      <c r="D16" s="26">
        <f>K16</f>
        <v>15437768.5</v>
      </c>
      <c r="E16" s="20">
        <f>L16</f>
        <v>34269472.799999997</v>
      </c>
      <c r="F16" s="20">
        <f>M16</f>
        <v>6035396.3399999999</v>
      </c>
      <c r="G16" s="27">
        <f>N16</f>
        <v>0</v>
      </c>
      <c r="I16" t="s">
        <v>61</v>
      </c>
      <c r="J16" s="2" t="s">
        <v>62</v>
      </c>
      <c r="K16" s="14">
        <v>15437768.5</v>
      </c>
      <c r="L16" s="14">
        <v>34269472.799999997</v>
      </c>
      <c r="M16" s="14">
        <v>6035396.3399999999</v>
      </c>
      <c r="N16" s="14"/>
      <c r="O16" s="6"/>
      <c r="P16" s="6"/>
      <c r="Q16" s="6"/>
      <c r="R16" s="6"/>
    </row>
    <row r="17" spans="1:18" ht="51.75" thickBot="1">
      <c r="A17" s="31"/>
      <c r="B17" s="5" t="s">
        <v>63</v>
      </c>
      <c r="C17" s="21" t="s">
        <v>64</v>
      </c>
      <c r="D17" s="26">
        <f>K17</f>
        <v>2993302.1</v>
      </c>
      <c r="E17" s="20">
        <f>L17</f>
        <v>2100051.9900000002</v>
      </c>
      <c r="F17" s="20">
        <f>M17</f>
        <v>0</v>
      </c>
      <c r="G17" s="27">
        <f>N17</f>
        <v>346983.66</v>
      </c>
      <c r="I17" t="s">
        <v>63</v>
      </c>
      <c r="J17" s="2" t="s">
        <v>64</v>
      </c>
      <c r="K17" s="14">
        <v>2993302.1</v>
      </c>
      <c r="L17" s="14">
        <v>2100051.9900000002</v>
      </c>
      <c r="M17" s="14"/>
      <c r="N17" s="14">
        <v>346983.66</v>
      </c>
      <c r="O17" s="6"/>
      <c r="P17" s="6"/>
      <c r="Q17" s="6"/>
      <c r="R17" s="6"/>
    </row>
    <row r="18" spans="1:18" ht="51.75" thickBot="1">
      <c r="A18" s="31"/>
      <c r="B18" s="5" t="s">
        <v>65</v>
      </c>
      <c r="C18" s="21" t="s">
        <v>66</v>
      </c>
      <c r="D18" s="26">
        <f>K18</f>
        <v>0</v>
      </c>
      <c r="E18" s="20">
        <f>L18</f>
        <v>9876645.6500000004</v>
      </c>
      <c r="F18" s="20">
        <f>M18</f>
        <v>9094071.0500000007</v>
      </c>
      <c r="G18" s="27">
        <f>N18</f>
        <v>0</v>
      </c>
      <c r="I18" t="s">
        <v>65</v>
      </c>
      <c r="J18" s="2" t="s">
        <v>66</v>
      </c>
      <c r="K18" s="14"/>
      <c r="L18" s="14">
        <v>9876645.6500000004</v>
      </c>
      <c r="M18" s="14">
        <v>9094071.0500000007</v>
      </c>
      <c r="N18" s="14"/>
      <c r="O18" s="6"/>
      <c r="P18" s="6"/>
      <c r="Q18" s="6"/>
      <c r="R18" s="6"/>
    </row>
    <row r="19" spans="1:18" ht="39" thickBot="1">
      <c r="A19" s="31"/>
      <c r="B19" s="5" t="s">
        <v>67</v>
      </c>
      <c r="C19" s="21" t="s">
        <v>68</v>
      </c>
      <c r="D19" s="26"/>
      <c r="E19" s="20"/>
      <c r="F19" s="20"/>
      <c r="G19" s="27"/>
      <c r="I19" t="s">
        <v>67</v>
      </c>
      <c r="J19" s="2" t="s">
        <v>68</v>
      </c>
      <c r="K19" s="14"/>
      <c r="L19" s="14"/>
      <c r="M19" s="14"/>
      <c r="N19" s="14"/>
      <c r="O19" s="6"/>
      <c r="P19" s="6"/>
      <c r="Q19" s="6"/>
      <c r="R19" s="6"/>
    </row>
    <row r="20" spans="1:18" ht="39" thickBot="1">
      <c r="A20" s="31"/>
      <c r="B20" s="5" t="s">
        <v>69</v>
      </c>
      <c r="C20" s="21" t="s">
        <v>70</v>
      </c>
      <c r="D20" s="26">
        <f>K20</f>
        <v>7508742.6399999997</v>
      </c>
      <c r="E20" s="20">
        <f>L20</f>
        <v>1512523.78</v>
      </c>
      <c r="F20" s="20">
        <f>M20</f>
        <v>0</v>
      </c>
      <c r="G20" s="27">
        <f>N20</f>
        <v>2242454.91</v>
      </c>
      <c r="I20" t="s">
        <v>69</v>
      </c>
      <c r="J20" s="2" t="s">
        <v>70</v>
      </c>
      <c r="K20" s="14">
        <v>7508742.6399999997</v>
      </c>
      <c r="L20" s="14">
        <v>1512523.78</v>
      </c>
      <c r="M20" s="14"/>
      <c r="N20" s="14">
        <v>2242454.91</v>
      </c>
      <c r="O20" s="6"/>
      <c r="P20" s="6"/>
      <c r="Q20" s="6"/>
      <c r="R20" s="6"/>
    </row>
    <row r="21" spans="1:18" ht="15.75" thickBot="1">
      <c r="A21" s="31"/>
      <c r="B21" s="5" t="s">
        <v>71</v>
      </c>
      <c r="C21" s="21" t="s">
        <v>72</v>
      </c>
      <c r="D21" s="26">
        <f t="shared" ref="D21:D26" si="0">K21</f>
        <v>0</v>
      </c>
      <c r="E21" s="20" t="s">
        <v>56</v>
      </c>
      <c r="F21" s="26">
        <f t="shared" ref="F21:F26" si="1">M21</f>
        <v>0</v>
      </c>
      <c r="G21" s="27" t="s">
        <v>56</v>
      </c>
      <c r="I21" t="s">
        <v>71</v>
      </c>
      <c r="J21" s="2" t="s">
        <v>72</v>
      </c>
      <c r="K21" s="14"/>
      <c r="L21" s="14" t="s">
        <v>56</v>
      </c>
      <c r="M21" s="14"/>
      <c r="N21" s="14" t="s">
        <v>56</v>
      </c>
      <c r="O21" s="6"/>
      <c r="P21" s="6"/>
      <c r="Q21" s="6"/>
      <c r="R21" s="6"/>
    </row>
    <row r="22" spans="1:18" ht="15.75" thickBot="1">
      <c r="A22" s="31"/>
      <c r="B22" s="5" t="s">
        <v>73</v>
      </c>
      <c r="C22" s="21" t="s">
        <v>24</v>
      </c>
      <c r="D22" s="26">
        <f t="shared" si="0"/>
        <v>0</v>
      </c>
      <c r="E22" s="20" t="s">
        <v>56</v>
      </c>
      <c r="F22" s="26">
        <f t="shared" si="1"/>
        <v>0</v>
      </c>
      <c r="G22" s="27" t="s">
        <v>56</v>
      </c>
      <c r="I22" t="s">
        <v>73</v>
      </c>
      <c r="J22" s="2" t="s">
        <v>24</v>
      </c>
      <c r="K22" s="14"/>
      <c r="L22" s="14" t="s">
        <v>56</v>
      </c>
      <c r="M22" s="14"/>
      <c r="N22" s="14" t="s">
        <v>56</v>
      </c>
      <c r="O22" s="6"/>
      <c r="P22" s="6"/>
      <c r="Q22" s="6"/>
      <c r="R22" s="6"/>
    </row>
    <row r="23" spans="1:18" ht="26.25" thickBot="1">
      <c r="A23" s="31"/>
      <c r="B23" s="5" t="s">
        <v>74</v>
      </c>
      <c r="C23" s="21" t="s">
        <v>25</v>
      </c>
      <c r="D23" s="26">
        <f t="shared" si="0"/>
        <v>0</v>
      </c>
      <c r="E23" s="20" t="s">
        <v>56</v>
      </c>
      <c r="F23" s="26">
        <f t="shared" si="1"/>
        <v>0</v>
      </c>
      <c r="G23" s="27" t="s">
        <v>56</v>
      </c>
      <c r="I23" t="s">
        <v>74</v>
      </c>
      <c r="J23" s="2" t="s">
        <v>25</v>
      </c>
      <c r="K23" s="14"/>
      <c r="L23" s="14" t="s">
        <v>56</v>
      </c>
      <c r="M23" s="14"/>
      <c r="N23" s="14" t="s">
        <v>56</v>
      </c>
      <c r="O23" s="6"/>
      <c r="P23" s="6"/>
      <c r="Q23" s="6"/>
      <c r="R23" s="6"/>
    </row>
    <row r="24" spans="1:18" ht="26.25" thickBot="1">
      <c r="A24" s="31"/>
      <c r="B24" s="5" t="s">
        <v>75</v>
      </c>
      <c r="C24" s="21" t="s">
        <v>26</v>
      </c>
      <c r="D24" s="26">
        <f t="shared" si="0"/>
        <v>513481.3</v>
      </c>
      <c r="E24" s="20" t="s">
        <v>56</v>
      </c>
      <c r="F24" s="26">
        <f t="shared" si="1"/>
        <v>37149.93</v>
      </c>
      <c r="G24" s="27" t="s">
        <v>56</v>
      </c>
      <c r="I24" t="s">
        <v>75</v>
      </c>
      <c r="J24" s="2" t="s">
        <v>26</v>
      </c>
      <c r="K24" s="14">
        <v>513481.3</v>
      </c>
      <c r="L24" s="14" t="s">
        <v>56</v>
      </c>
      <c r="M24" s="14">
        <v>37149.93</v>
      </c>
      <c r="N24" s="14" t="s">
        <v>56</v>
      </c>
      <c r="O24" s="6"/>
      <c r="P24" s="6"/>
      <c r="Q24" s="6"/>
      <c r="R24" s="6"/>
    </row>
    <row r="25" spans="1:18" ht="15.75" thickBot="1">
      <c r="A25" s="31"/>
      <c r="B25" s="5" t="s">
        <v>76</v>
      </c>
      <c r="C25" s="21" t="s">
        <v>27</v>
      </c>
      <c r="D25" s="26">
        <f t="shared" si="0"/>
        <v>0</v>
      </c>
      <c r="E25" s="20" t="s">
        <v>56</v>
      </c>
      <c r="F25" s="26">
        <f t="shared" si="1"/>
        <v>0</v>
      </c>
      <c r="G25" s="27" t="s">
        <v>56</v>
      </c>
      <c r="I25" t="s">
        <v>76</v>
      </c>
      <c r="J25" s="2" t="s">
        <v>27</v>
      </c>
      <c r="K25" s="14"/>
      <c r="L25" s="14" t="s">
        <v>56</v>
      </c>
      <c r="M25" s="14"/>
      <c r="N25" s="14" t="s">
        <v>56</v>
      </c>
      <c r="O25" s="6"/>
      <c r="P25" s="6"/>
      <c r="Q25" s="6"/>
      <c r="R25" s="6"/>
    </row>
    <row r="26" spans="1:18" ht="26.25" thickBot="1">
      <c r="A26" s="31"/>
      <c r="B26" s="5" t="s">
        <v>77</v>
      </c>
      <c r="C26" s="21" t="s">
        <v>28</v>
      </c>
      <c r="D26" s="26">
        <f t="shared" si="0"/>
        <v>36420808.859999992</v>
      </c>
      <c r="E26" s="20" t="s">
        <v>56</v>
      </c>
      <c r="F26" s="20">
        <f t="shared" si="1"/>
        <v>55249046.95000001</v>
      </c>
      <c r="G26" s="27" t="s">
        <v>56</v>
      </c>
      <c r="I26" t="s">
        <v>77</v>
      </c>
      <c r="J26" s="2" t="s">
        <v>28</v>
      </c>
      <c r="K26" s="13">
        <f>K12+K22+K23+K24+K25</f>
        <v>36420808.859999992</v>
      </c>
      <c r="L26" s="14" t="s">
        <v>56</v>
      </c>
      <c r="M26" s="13">
        <f>M12+M22+M23+M24+M25</f>
        <v>55249046.95000001</v>
      </c>
      <c r="N26" s="14" t="s">
        <v>56</v>
      </c>
      <c r="O26" s="6"/>
      <c r="P26" s="6"/>
      <c r="Q26" s="6"/>
      <c r="R26" s="6"/>
    </row>
    <row r="27" spans="1:18" ht="15.75" thickBot="1">
      <c r="A27" s="31"/>
      <c r="B27" s="5" t="s">
        <v>78</v>
      </c>
      <c r="C27" s="21" t="s">
        <v>29</v>
      </c>
      <c r="D27" s="26" t="s">
        <v>56</v>
      </c>
      <c r="E27" s="20">
        <f t="shared" ref="E27:E33" si="2">L27</f>
        <v>42432743.829999998</v>
      </c>
      <c r="F27" s="20" t="s">
        <v>56</v>
      </c>
      <c r="G27" s="27">
        <f t="shared" ref="G27:G32" si="3">N27</f>
        <v>35223667.890000001</v>
      </c>
      <c r="I27" t="s">
        <v>78</v>
      </c>
      <c r="J27" s="2" t="s">
        <v>29</v>
      </c>
      <c r="K27" s="14" t="s">
        <v>56</v>
      </c>
      <c r="L27" s="14">
        <v>42432743.829999998</v>
      </c>
      <c r="M27" s="14" t="s">
        <v>56</v>
      </c>
      <c r="N27" s="14">
        <v>35223667.890000001</v>
      </c>
      <c r="O27" s="6"/>
      <c r="P27" s="6"/>
      <c r="Q27" s="6"/>
      <c r="R27" s="6"/>
    </row>
    <row r="28" spans="1:18" ht="26.25" thickBot="1">
      <c r="A28" s="31"/>
      <c r="B28" s="5" t="s">
        <v>79</v>
      </c>
      <c r="C28" s="21" t="s">
        <v>30</v>
      </c>
      <c r="D28" s="26">
        <f>K28</f>
        <v>0</v>
      </c>
      <c r="E28" s="20">
        <f t="shared" si="2"/>
        <v>6011934.9700000063</v>
      </c>
      <c r="F28" s="20">
        <f>M28</f>
        <v>20025379.06000001</v>
      </c>
      <c r="G28" s="27">
        <f>N28</f>
        <v>0</v>
      </c>
      <c r="I28" t="s">
        <v>79</v>
      </c>
      <c r="J28" s="2" t="s">
        <v>30</v>
      </c>
      <c r="K28" s="13">
        <f>IF((K26-L27)&gt;0,(K26-L27),0)</f>
        <v>0</v>
      </c>
      <c r="L28" s="13">
        <f>IF((K26-L27)&lt;0,(-K26+L27),0)</f>
        <v>6011934.9700000063</v>
      </c>
      <c r="M28" s="13">
        <f>IF((M26-N27)&gt;0,(M26-N27),0)</f>
        <v>20025379.06000001</v>
      </c>
      <c r="N28" s="13">
        <f>IF((M26-N27)&lt;0,(-M26+N27),0)</f>
        <v>0</v>
      </c>
      <c r="O28" s="6"/>
      <c r="P28" s="6"/>
      <c r="Q28" s="6"/>
      <c r="R28" s="6"/>
    </row>
    <row r="29" spans="1:18" ht="26.25" thickBot="1">
      <c r="A29" s="31"/>
      <c r="B29" s="5" t="s">
        <v>80</v>
      </c>
      <c r="C29" s="21" t="s">
        <v>31</v>
      </c>
      <c r="D29" s="26" t="s">
        <v>56</v>
      </c>
      <c r="E29" s="20">
        <f t="shared" si="2"/>
        <v>17763385.260000002</v>
      </c>
      <c r="F29" s="20" t="s">
        <v>56</v>
      </c>
      <c r="G29" s="27">
        <f t="shared" si="3"/>
        <v>22015377.719999999</v>
      </c>
      <c r="I29" t="s">
        <v>80</v>
      </c>
      <c r="J29" s="2" t="s">
        <v>31</v>
      </c>
      <c r="K29" s="14" t="s">
        <v>56</v>
      </c>
      <c r="L29" s="13">
        <f>L30+L31+L32+L33</f>
        <v>17763385.260000002</v>
      </c>
      <c r="M29" s="14" t="s">
        <v>56</v>
      </c>
      <c r="N29" s="13">
        <f>N30+N31+N32+N33</f>
        <v>22015377.719999999</v>
      </c>
      <c r="O29" s="6"/>
      <c r="P29" s="6"/>
      <c r="Q29" s="6"/>
      <c r="R29" s="6"/>
    </row>
    <row r="30" spans="1:18" ht="15.75" thickBot="1">
      <c r="A30" s="31"/>
      <c r="B30" s="5" t="s">
        <v>81</v>
      </c>
      <c r="C30" s="21" t="s">
        <v>32</v>
      </c>
      <c r="D30" s="26" t="s">
        <v>56</v>
      </c>
      <c r="E30" s="20">
        <f t="shared" si="2"/>
        <v>2991046.88</v>
      </c>
      <c r="F30" s="20" t="s">
        <v>56</v>
      </c>
      <c r="G30" s="27">
        <f t="shared" si="3"/>
        <v>1070223.75</v>
      </c>
      <c r="I30" t="s">
        <v>81</v>
      </c>
      <c r="J30" s="2" t="s">
        <v>32</v>
      </c>
      <c r="K30" s="14" t="s">
        <v>56</v>
      </c>
      <c r="L30" s="14">
        <v>2991046.88</v>
      </c>
      <c r="M30" s="14" t="s">
        <v>56</v>
      </c>
      <c r="N30" s="14">
        <v>1070223.75</v>
      </c>
      <c r="O30" s="6"/>
      <c r="P30" s="6"/>
      <c r="Q30" s="6"/>
      <c r="R30" s="6"/>
    </row>
    <row r="31" spans="1:18" ht="15.75" thickBot="1">
      <c r="A31" s="31"/>
      <c r="B31" s="5" t="s">
        <v>82</v>
      </c>
      <c r="C31" s="21" t="s">
        <v>33</v>
      </c>
      <c r="D31" s="26" t="s">
        <v>56</v>
      </c>
      <c r="E31" s="20">
        <f t="shared" si="2"/>
        <v>4907289.16</v>
      </c>
      <c r="F31" s="20" t="s">
        <v>56</v>
      </c>
      <c r="G31" s="27">
        <f t="shared" si="3"/>
        <v>5607374.1399999997</v>
      </c>
      <c r="I31" t="s">
        <v>82</v>
      </c>
      <c r="J31" s="2" t="s">
        <v>33</v>
      </c>
      <c r="K31" s="14" t="s">
        <v>56</v>
      </c>
      <c r="L31" s="14">
        <v>4907289.16</v>
      </c>
      <c r="M31" s="14" t="s">
        <v>56</v>
      </c>
      <c r="N31" s="14">
        <v>5607374.1399999997</v>
      </c>
      <c r="O31" s="6"/>
      <c r="P31" s="6"/>
      <c r="Q31" s="6"/>
      <c r="R31" s="6"/>
    </row>
    <row r="32" spans="1:18" ht="15.75" thickBot="1">
      <c r="A32" s="31"/>
      <c r="B32" s="5" t="s">
        <v>83</v>
      </c>
      <c r="C32" s="21" t="s">
        <v>34</v>
      </c>
      <c r="D32" s="26" t="s">
        <v>56</v>
      </c>
      <c r="E32" s="20">
        <f t="shared" si="2"/>
        <v>9865049.2200000007</v>
      </c>
      <c r="F32" s="20" t="s">
        <v>56</v>
      </c>
      <c r="G32" s="27">
        <f t="shared" si="3"/>
        <v>15337779.83</v>
      </c>
      <c r="I32" t="s">
        <v>83</v>
      </c>
      <c r="J32" s="2" t="s">
        <v>34</v>
      </c>
      <c r="K32" s="14" t="s">
        <v>56</v>
      </c>
      <c r="L32" s="14">
        <v>9865049.2200000007</v>
      </c>
      <c r="M32" s="14" t="s">
        <v>56</v>
      </c>
      <c r="N32" s="14">
        <v>15337779.83</v>
      </c>
      <c r="O32" s="6"/>
      <c r="P32" s="6"/>
      <c r="Q32" s="6"/>
      <c r="R32" s="6"/>
    </row>
    <row r="33" spans="1:18" ht="26.25" thickBot="1">
      <c r="A33" s="31"/>
      <c r="B33" s="5" t="s">
        <v>84</v>
      </c>
      <c r="C33" s="21" t="s">
        <v>35</v>
      </c>
      <c r="D33" s="26" t="s">
        <v>56</v>
      </c>
      <c r="E33" s="20">
        <f t="shared" si="2"/>
        <v>0</v>
      </c>
      <c r="F33" s="20" t="s">
        <v>56</v>
      </c>
      <c r="G33" s="27">
        <f>N33</f>
        <v>0</v>
      </c>
      <c r="I33" t="s">
        <v>84</v>
      </c>
      <c r="J33" s="2" t="s">
        <v>35</v>
      </c>
      <c r="K33" s="14" t="s">
        <v>56</v>
      </c>
      <c r="L33" s="14"/>
      <c r="M33" s="14" t="s">
        <v>56</v>
      </c>
      <c r="N33" s="14"/>
      <c r="O33" s="6"/>
      <c r="P33" s="6"/>
      <c r="Q33" s="6"/>
      <c r="R33" s="6"/>
    </row>
    <row r="34" spans="1:18" ht="15.75" thickBot="1">
      <c r="A34" s="31"/>
      <c r="B34" s="5" t="s">
        <v>85</v>
      </c>
      <c r="C34" s="21" t="s">
        <v>36</v>
      </c>
      <c r="D34" s="26">
        <f>K34</f>
        <v>15639453.75</v>
      </c>
      <c r="E34" s="20" t="s">
        <v>56</v>
      </c>
      <c r="F34" s="20">
        <f>M34</f>
        <v>1434781.85</v>
      </c>
      <c r="G34" s="27" t="s">
        <v>56</v>
      </c>
      <c r="I34" t="s">
        <v>85</v>
      </c>
      <c r="J34" s="2" t="s">
        <v>36</v>
      </c>
      <c r="K34" s="14">
        <v>15639453.75</v>
      </c>
      <c r="L34" s="14" t="s">
        <v>56</v>
      </c>
      <c r="M34" s="14">
        <v>1434781.85</v>
      </c>
      <c r="N34" s="14" t="s">
        <v>56</v>
      </c>
      <c r="O34" s="6"/>
      <c r="P34" s="6"/>
      <c r="Q34" s="6"/>
      <c r="R34" s="6"/>
    </row>
    <row r="35" spans="1:18" ht="26.25" thickBot="1">
      <c r="A35" s="31"/>
      <c r="B35" s="5" t="s">
        <v>86</v>
      </c>
      <c r="C35" s="21" t="s">
        <v>37</v>
      </c>
      <c r="D35" s="26">
        <v>0</v>
      </c>
      <c r="E35" s="20">
        <f>L35</f>
        <v>8135866.4800000079</v>
      </c>
      <c r="F35" s="20">
        <v>0</v>
      </c>
      <c r="G35" s="27">
        <f>N35</f>
        <v>555216.80999998888</v>
      </c>
      <c r="I35" t="s">
        <v>86</v>
      </c>
      <c r="J35" s="2" t="s">
        <v>37</v>
      </c>
      <c r="K35" s="13">
        <f>IF((K28-L28-L29+K34)&gt;0,(K28-L28-L29+K34),0)</f>
        <v>0</v>
      </c>
      <c r="L35" s="13">
        <f>IF((K28-L28-L29+K34)&lt;0,(-K28+L28+L29-K34),0)</f>
        <v>8135866.4800000079</v>
      </c>
      <c r="M35" s="13">
        <f>IF((M28-N28-N29+M34)&gt;0,(M28-N28-N29+M34),0)</f>
        <v>0</v>
      </c>
      <c r="N35" s="13">
        <f>IF((M28-N28-N29+M34)&lt;0,(-M28+N28+N29-M34),0)</f>
        <v>555216.80999998888</v>
      </c>
      <c r="O35" s="6"/>
      <c r="P35" s="6"/>
      <c r="Q35" s="6"/>
      <c r="R35" s="6"/>
    </row>
    <row r="36" spans="1:18" ht="26.25" thickBot="1">
      <c r="A36" s="31"/>
      <c r="B36" s="5" t="s">
        <v>87</v>
      </c>
      <c r="C36" s="21" t="s">
        <v>38</v>
      </c>
      <c r="D36" s="26">
        <f>K36</f>
        <v>22735824.890000001</v>
      </c>
      <c r="E36" s="20" t="s">
        <v>56</v>
      </c>
      <c r="F36" s="20">
        <f t="shared" ref="F36:F41" si="4">M36</f>
        <v>13204915.75</v>
      </c>
      <c r="G36" s="27" t="s">
        <v>56</v>
      </c>
      <c r="I36" t="s">
        <v>87</v>
      </c>
      <c r="J36" s="2" t="s">
        <v>38</v>
      </c>
      <c r="K36" s="13">
        <f>K37+K38+K39+K40+K41</f>
        <v>22735824.890000001</v>
      </c>
      <c r="L36" s="14" t="s">
        <v>56</v>
      </c>
      <c r="M36" s="13">
        <f>M37+M38+M39+M40+M41</f>
        <v>13204915.75</v>
      </c>
      <c r="N36" s="14" t="s">
        <v>56</v>
      </c>
      <c r="O36" s="6"/>
      <c r="P36" s="6"/>
      <c r="Q36" s="6"/>
      <c r="R36" s="6"/>
    </row>
    <row r="37" spans="1:18" ht="15.75" thickBot="1">
      <c r="A37" s="31"/>
      <c r="B37" s="5" t="s">
        <v>88</v>
      </c>
      <c r="C37" s="21" t="s">
        <v>39</v>
      </c>
      <c r="D37" s="26">
        <f>K37</f>
        <v>8798672.1899999995</v>
      </c>
      <c r="E37" s="20" t="s">
        <v>56</v>
      </c>
      <c r="F37" s="20">
        <f t="shared" si="4"/>
        <v>4935390.46</v>
      </c>
      <c r="G37" s="27" t="s">
        <v>56</v>
      </c>
      <c r="I37" t="s">
        <v>88</v>
      </c>
      <c r="J37" s="2" t="s">
        <v>39</v>
      </c>
      <c r="K37" s="14">
        <v>8798672.1899999995</v>
      </c>
      <c r="L37" s="14" t="s">
        <v>56</v>
      </c>
      <c r="M37" s="14">
        <v>4935390.46</v>
      </c>
      <c r="N37" s="14" t="s">
        <v>56</v>
      </c>
      <c r="O37" s="6"/>
      <c r="P37" s="6"/>
      <c r="Q37" s="6"/>
      <c r="R37" s="6"/>
    </row>
    <row r="38" spans="1:18" ht="15.75" thickBot="1">
      <c r="A38" s="31"/>
      <c r="B38" s="5" t="s">
        <v>89</v>
      </c>
      <c r="C38" s="21" t="s">
        <v>40</v>
      </c>
      <c r="D38" s="26">
        <f>K38</f>
        <v>1029347.34</v>
      </c>
      <c r="E38" s="20" t="s">
        <v>56</v>
      </c>
      <c r="F38" s="20">
        <f t="shared" si="4"/>
        <v>904806.84</v>
      </c>
      <c r="G38" s="27" t="s">
        <v>56</v>
      </c>
      <c r="I38" t="s">
        <v>89</v>
      </c>
      <c r="J38" s="2" t="s">
        <v>40</v>
      </c>
      <c r="K38" s="14">
        <v>1029347.34</v>
      </c>
      <c r="L38" s="14" t="s">
        <v>56</v>
      </c>
      <c r="M38" s="14">
        <v>904806.84</v>
      </c>
      <c r="N38" s="14" t="s">
        <v>56</v>
      </c>
      <c r="O38" s="6"/>
      <c r="P38" s="6"/>
      <c r="Q38" s="6"/>
      <c r="R38" s="6"/>
    </row>
    <row r="39" spans="1:18" ht="15.75" thickBot="1">
      <c r="A39" s="31"/>
      <c r="B39" s="5" t="s">
        <v>90</v>
      </c>
      <c r="C39" s="21" t="s">
        <v>41</v>
      </c>
      <c r="D39" s="26">
        <v>0</v>
      </c>
      <c r="E39" s="20" t="s">
        <v>56</v>
      </c>
      <c r="F39" s="20">
        <f t="shared" si="4"/>
        <v>0</v>
      </c>
      <c r="G39" s="27" t="s">
        <v>56</v>
      </c>
      <c r="I39" t="s">
        <v>90</v>
      </c>
      <c r="J39" s="2" t="s">
        <v>41</v>
      </c>
      <c r="K39" s="14"/>
      <c r="L39" s="14" t="s">
        <v>56</v>
      </c>
      <c r="M39" s="14"/>
      <c r="N39" s="14" t="s">
        <v>56</v>
      </c>
      <c r="O39" s="6"/>
      <c r="P39" s="6"/>
      <c r="Q39" s="6"/>
      <c r="R39" s="6"/>
    </row>
    <row r="40" spans="1:18" ht="15.75" thickBot="1">
      <c r="A40" s="31"/>
      <c r="B40" s="5" t="s">
        <v>91</v>
      </c>
      <c r="C40" s="21" t="s">
        <v>42</v>
      </c>
      <c r="D40" s="26">
        <f>K40</f>
        <v>12898935.789999999</v>
      </c>
      <c r="E40" s="20" t="s">
        <v>56</v>
      </c>
      <c r="F40" s="20">
        <f t="shared" si="4"/>
        <v>5150373.05</v>
      </c>
      <c r="G40" s="27" t="s">
        <v>56</v>
      </c>
      <c r="I40" t="s">
        <v>91</v>
      </c>
      <c r="J40" s="2" t="s">
        <v>42</v>
      </c>
      <c r="K40" s="14">
        <v>12898935.789999999</v>
      </c>
      <c r="L40" s="14" t="s">
        <v>56</v>
      </c>
      <c r="M40" s="14">
        <v>5150373.05</v>
      </c>
      <c r="N40" s="14" t="s">
        <v>56</v>
      </c>
      <c r="O40" s="6"/>
      <c r="P40" s="6"/>
      <c r="Q40" s="6"/>
      <c r="R40" s="6"/>
    </row>
    <row r="41" spans="1:18" ht="15.75" thickBot="1">
      <c r="A41" s="31"/>
      <c r="B41" s="5" t="s">
        <v>92</v>
      </c>
      <c r="C41" s="21" t="s">
        <v>43</v>
      </c>
      <c r="D41" s="26">
        <f>K41</f>
        <v>8869.57</v>
      </c>
      <c r="E41" s="20" t="s">
        <v>56</v>
      </c>
      <c r="F41" s="20">
        <f t="shared" si="4"/>
        <v>2214345.4</v>
      </c>
      <c r="G41" s="27" t="s">
        <v>56</v>
      </c>
      <c r="I41" t="s">
        <v>92</v>
      </c>
      <c r="J41" s="2" t="s">
        <v>43</v>
      </c>
      <c r="K41" s="14">
        <v>8869.57</v>
      </c>
      <c r="L41" s="14" t="s">
        <v>56</v>
      </c>
      <c r="M41" s="14">
        <v>2214345.4</v>
      </c>
      <c r="N41" s="14" t="s">
        <v>56</v>
      </c>
      <c r="O41" s="6"/>
      <c r="P41" s="6"/>
      <c r="Q41" s="6"/>
      <c r="R41" s="6"/>
    </row>
    <row r="42" spans="1:18" ht="26.25" thickBot="1">
      <c r="A42" s="31"/>
      <c r="B42" s="5" t="s">
        <v>93</v>
      </c>
      <c r="C42" s="21" t="s">
        <v>44</v>
      </c>
      <c r="D42" s="26" t="s">
        <v>56</v>
      </c>
      <c r="E42" s="20">
        <f t="shared" ref="E42:E47" si="5">L42</f>
        <v>3548192.49</v>
      </c>
      <c r="F42" s="20" t="s">
        <v>56</v>
      </c>
      <c r="G42" s="27">
        <f>N42</f>
        <v>7227399.6699999999</v>
      </c>
      <c r="I42" t="s">
        <v>93</v>
      </c>
      <c r="J42" s="2" t="s">
        <v>44</v>
      </c>
      <c r="K42" s="14" t="s">
        <v>56</v>
      </c>
      <c r="L42" s="13">
        <f>L43+L44+L45+L46</f>
        <v>3548192.49</v>
      </c>
      <c r="M42" s="14" t="s">
        <v>56</v>
      </c>
      <c r="N42" s="13">
        <f>N43+N44+N45+N46</f>
        <v>7227399.6699999999</v>
      </c>
      <c r="O42" s="6"/>
      <c r="P42" s="6"/>
      <c r="Q42" s="6"/>
      <c r="R42" s="6"/>
    </row>
    <row r="43" spans="1:18" ht="15.75" thickBot="1">
      <c r="A43" s="31"/>
      <c r="B43" s="5" t="s">
        <v>94</v>
      </c>
      <c r="C43" s="21" t="s">
        <v>45</v>
      </c>
      <c r="D43" s="26" t="s">
        <v>56</v>
      </c>
      <c r="E43" s="20">
        <f t="shared" si="5"/>
        <v>752676.51</v>
      </c>
      <c r="F43" s="20" t="s">
        <v>56</v>
      </c>
      <c r="G43" s="27">
        <f>N43</f>
        <v>282068.40000000002</v>
      </c>
      <c r="I43" t="s">
        <v>94</v>
      </c>
      <c r="J43" s="2" t="s">
        <v>45</v>
      </c>
      <c r="K43" s="14" t="s">
        <v>56</v>
      </c>
      <c r="L43" s="14">
        <v>752676.51</v>
      </c>
      <c r="M43" s="14" t="s">
        <v>56</v>
      </c>
      <c r="N43" s="14">
        <v>282068.40000000002</v>
      </c>
      <c r="O43" s="6"/>
      <c r="P43" s="6"/>
      <c r="Q43" s="6"/>
      <c r="R43" s="6"/>
    </row>
    <row r="44" spans="1:18" ht="26.25" thickBot="1">
      <c r="A44" s="31"/>
      <c r="B44" s="5" t="s">
        <v>95</v>
      </c>
      <c r="C44" s="21" t="s">
        <v>46</v>
      </c>
      <c r="D44" s="26" t="s">
        <v>56</v>
      </c>
      <c r="E44" s="20">
        <f t="shared" si="5"/>
        <v>0</v>
      </c>
      <c r="F44" s="20" t="s">
        <v>56</v>
      </c>
      <c r="G44" s="27">
        <v>0</v>
      </c>
      <c r="I44" t="s">
        <v>95</v>
      </c>
      <c r="J44" s="2" t="s">
        <v>46</v>
      </c>
      <c r="K44" s="14" t="s">
        <v>56</v>
      </c>
      <c r="L44" s="14"/>
      <c r="M44" s="14" t="s">
        <v>56</v>
      </c>
      <c r="N44" s="14"/>
      <c r="O44" s="6"/>
      <c r="P44" s="6"/>
      <c r="Q44" s="6"/>
      <c r="R44" s="6"/>
    </row>
    <row r="45" spans="1:18" ht="15.75" thickBot="1">
      <c r="A45" s="31"/>
      <c r="B45" s="5" t="s">
        <v>96</v>
      </c>
      <c r="C45" s="21" t="s">
        <v>47</v>
      </c>
      <c r="D45" s="26" t="s">
        <v>56</v>
      </c>
      <c r="E45" s="20">
        <f t="shared" si="5"/>
        <v>2795515.98</v>
      </c>
      <c r="F45" s="20" t="s">
        <v>56</v>
      </c>
      <c r="G45" s="27">
        <f>N45</f>
        <v>6936280.2999999998</v>
      </c>
      <c r="I45" t="s">
        <v>96</v>
      </c>
      <c r="J45" s="2" t="s">
        <v>47</v>
      </c>
      <c r="K45" s="14" t="s">
        <v>56</v>
      </c>
      <c r="L45" s="14">
        <v>2795515.98</v>
      </c>
      <c r="M45" s="14" t="s">
        <v>56</v>
      </c>
      <c r="N45" s="15">
        <v>6936280.2999999998</v>
      </c>
      <c r="O45" s="6"/>
      <c r="P45" s="6"/>
      <c r="Q45" s="6"/>
      <c r="R45" s="6"/>
    </row>
    <row r="46" spans="1:18" ht="15.75" thickBot="1">
      <c r="A46" s="31"/>
      <c r="B46" s="5" t="s">
        <v>97</v>
      </c>
      <c r="C46" s="21" t="s">
        <v>48</v>
      </c>
      <c r="D46" s="26" t="s">
        <v>56</v>
      </c>
      <c r="E46" s="20">
        <f t="shared" si="5"/>
        <v>0</v>
      </c>
      <c r="F46" s="20" t="s">
        <v>56</v>
      </c>
      <c r="G46" s="27">
        <f>N46</f>
        <v>9050.9699999999993</v>
      </c>
      <c r="I46" t="s">
        <v>97</v>
      </c>
      <c r="J46" s="2" t="s">
        <v>48</v>
      </c>
      <c r="K46" s="14" t="s">
        <v>56</v>
      </c>
      <c r="L46" s="14"/>
      <c r="M46" s="14" t="s">
        <v>56</v>
      </c>
      <c r="N46" s="14">
        <v>9050.9699999999993</v>
      </c>
      <c r="O46" s="6"/>
      <c r="P46" s="6"/>
      <c r="Q46" s="6"/>
      <c r="R46" s="6"/>
    </row>
    <row r="47" spans="1:18" ht="26.25" thickBot="1">
      <c r="A47" s="31"/>
      <c r="B47" s="5" t="s">
        <v>98</v>
      </c>
      <c r="C47" s="21" t="s">
        <v>49</v>
      </c>
      <c r="D47" s="26">
        <f>K47</f>
        <v>11051765.919999992</v>
      </c>
      <c r="E47" s="20">
        <f t="shared" si="5"/>
        <v>0</v>
      </c>
      <c r="F47" s="20">
        <f>M47</f>
        <v>5422299.2700000107</v>
      </c>
      <c r="G47" s="27">
        <f>N47</f>
        <v>0</v>
      </c>
      <c r="I47" t="s">
        <v>98</v>
      </c>
      <c r="J47" s="2" t="s">
        <v>49</v>
      </c>
      <c r="K47" s="13">
        <f>IF((K35-L35+K36-L42)&gt;0,(K35-L35+K36-L42),0)</f>
        <v>11051765.919999992</v>
      </c>
      <c r="L47" s="13">
        <f>IF((K35-L35+K36-L42)&lt;0,(-K35+L35-K36+L42),0)</f>
        <v>0</v>
      </c>
      <c r="M47" s="13">
        <f>IF((M35-N35+M36-N42)&gt;0,(M35-N35+M36-N42),0)</f>
        <v>5422299.2700000107</v>
      </c>
      <c r="N47" s="13">
        <f>IF((M35-N35+M36-N42)&lt;0,(-M35+N35-M36+N42),0)</f>
        <v>0</v>
      </c>
      <c r="O47" s="6"/>
      <c r="P47" s="6"/>
      <c r="Q47" s="6"/>
      <c r="R47" s="6"/>
    </row>
    <row r="48" spans="1:18" ht="15.75" thickBot="1">
      <c r="A48" s="31"/>
      <c r="B48" s="5" t="s">
        <v>99</v>
      </c>
      <c r="C48" s="21" t="s">
        <v>50</v>
      </c>
      <c r="D48" s="26">
        <f>K48</f>
        <v>0</v>
      </c>
      <c r="E48" s="26">
        <f t="shared" ref="E48:G48" si="6">L48</f>
        <v>0</v>
      </c>
      <c r="F48" s="26">
        <f t="shared" si="6"/>
        <v>0</v>
      </c>
      <c r="G48" s="26">
        <f t="shared" si="6"/>
        <v>0</v>
      </c>
      <c r="I48" t="s">
        <v>99</v>
      </c>
      <c r="J48" s="2" t="s">
        <v>50</v>
      </c>
      <c r="K48" s="14"/>
      <c r="L48" s="14"/>
      <c r="M48" s="14"/>
      <c r="N48" s="14"/>
      <c r="O48" s="6"/>
      <c r="P48" s="6"/>
      <c r="Q48" s="6"/>
      <c r="R48" s="6"/>
    </row>
    <row r="49" spans="1:18" ht="26.25" thickBot="1">
      <c r="A49" s="31"/>
      <c r="B49" s="5" t="s">
        <v>103</v>
      </c>
      <c r="C49" s="21" t="s">
        <v>51</v>
      </c>
      <c r="D49" s="26">
        <f>K49</f>
        <v>11051765.919999992</v>
      </c>
      <c r="E49" s="20">
        <v>0</v>
      </c>
      <c r="F49" s="20">
        <f>M49</f>
        <v>5422299.2700000107</v>
      </c>
      <c r="G49" s="27">
        <v>0</v>
      </c>
      <c r="I49" t="s">
        <v>103</v>
      </c>
      <c r="J49" s="2" t="s">
        <v>51</v>
      </c>
      <c r="K49" s="13">
        <f>IF((K47-L47+K48-L48)&gt;0,(K47-L47+K48-L48),0)</f>
        <v>11051765.919999992</v>
      </c>
      <c r="L49" s="13">
        <f>IF((K47-L47+K48-L48)&lt;0,(-K47+L47-K48+L48),0)</f>
        <v>0</v>
      </c>
      <c r="M49" s="13">
        <f>IF((M47-N47+M48-N48)&gt;0,(M47-N47+M48-N48),0)</f>
        <v>5422299.2700000107</v>
      </c>
      <c r="N49" s="13">
        <f>IF((M47-N47+M48-N48)&lt;0,(-M47+N47-M48+N48),0)</f>
        <v>0</v>
      </c>
      <c r="O49" s="6"/>
      <c r="P49" s="6"/>
      <c r="Q49" s="6"/>
      <c r="R49" s="6"/>
    </row>
    <row r="50" spans="1:18" ht="15.75" thickBot="1">
      <c r="A50" s="31"/>
      <c r="B50" s="5" t="s">
        <v>100</v>
      </c>
      <c r="C50" s="21" t="s">
        <v>52</v>
      </c>
      <c r="D50" s="26" t="s">
        <v>56</v>
      </c>
      <c r="E50" s="20">
        <f>L50</f>
        <v>0</v>
      </c>
      <c r="F50" s="20" t="s">
        <v>56</v>
      </c>
      <c r="G50" s="27">
        <f>N50</f>
        <v>84025.32</v>
      </c>
      <c r="I50" t="s">
        <v>100</v>
      </c>
      <c r="J50" s="2" t="s">
        <v>52</v>
      </c>
      <c r="K50" s="14" t="s">
        <v>56</v>
      </c>
      <c r="L50" s="14"/>
      <c r="M50" s="14" t="s">
        <v>56</v>
      </c>
      <c r="N50" s="14">
        <v>84025.32</v>
      </c>
      <c r="O50" s="6"/>
      <c r="P50" s="6"/>
      <c r="Q50" s="6"/>
      <c r="R50" s="6"/>
    </row>
    <row r="51" spans="1:18" ht="39" customHeight="1" thickBot="1">
      <c r="A51" s="31"/>
      <c r="B51" s="5" t="s">
        <v>101</v>
      </c>
      <c r="C51" s="21" t="s">
        <v>53</v>
      </c>
      <c r="D51" s="26" t="s">
        <v>56</v>
      </c>
      <c r="E51" s="20">
        <f>L51</f>
        <v>499500.66</v>
      </c>
      <c r="F51" s="20" t="s">
        <v>56</v>
      </c>
      <c r="G51" s="27">
        <f>N51</f>
        <v>0</v>
      </c>
      <c r="I51" t="s">
        <v>101</v>
      </c>
      <c r="J51" s="2" t="s">
        <v>53</v>
      </c>
      <c r="K51" s="14" t="s">
        <v>56</v>
      </c>
      <c r="L51" s="14">
        <v>499500.66</v>
      </c>
      <c r="M51" s="14" t="s">
        <v>56</v>
      </c>
      <c r="N51" s="14"/>
      <c r="O51" s="6"/>
      <c r="P51" s="6"/>
      <c r="Q51" s="6"/>
      <c r="R51" s="6"/>
    </row>
    <row r="52" spans="1:18" ht="39" customHeight="1" thickBot="1">
      <c r="A52" s="31"/>
      <c r="B52" s="5" t="s">
        <v>102</v>
      </c>
      <c r="C52" s="21" t="s">
        <v>54</v>
      </c>
      <c r="D52" s="28">
        <f>K52</f>
        <v>10552265.259999992</v>
      </c>
      <c r="E52" s="29">
        <f>L52</f>
        <v>0</v>
      </c>
      <c r="F52" s="29">
        <f>M52</f>
        <v>5338273.9500000104</v>
      </c>
      <c r="G52" s="29">
        <f>N52</f>
        <v>0</v>
      </c>
      <c r="I52" t="s">
        <v>102</v>
      </c>
      <c r="J52" s="2" t="s">
        <v>54</v>
      </c>
      <c r="K52" s="13">
        <f>IF((K49-L49-L50-L51)&gt;0,(K49-L49-L50-L51),0)</f>
        <v>10552265.259999992</v>
      </c>
      <c r="L52" s="13">
        <f>IF((K49-L49-L50-L51)&lt;0,(-K49+L49+L50+L51),0)</f>
        <v>0</v>
      </c>
      <c r="M52" s="13">
        <f>IF((M49-N49-N50-N51)&gt;0,(M49-N49-N50-N51),0)</f>
        <v>5338273.9500000104</v>
      </c>
      <c r="N52" s="13">
        <f>IF((M49-N49-N50-N51)&lt;0,(-M49+N49+N50+N51),0)</f>
        <v>0</v>
      </c>
      <c r="O52" s="6"/>
      <c r="P52" s="6"/>
      <c r="Q52" s="6"/>
      <c r="R52" s="6"/>
    </row>
    <row r="53" spans="1:18">
      <c r="A53" s="7"/>
      <c r="B53" s="7"/>
      <c r="C53" s="7"/>
      <c r="D53" s="7"/>
      <c r="E53" s="7"/>
      <c r="F53" s="19"/>
      <c r="G53" s="7"/>
    </row>
    <row r="54" spans="1:18" ht="15.75">
      <c r="A54" s="4" t="s">
        <v>1</v>
      </c>
    </row>
    <row r="55" spans="1:18" ht="15.75">
      <c r="A55" s="4" t="s">
        <v>3</v>
      </c>
    </row>
    <row r="56" spans="1:18" ht="16.5" thickBot="1">
      <c r="A56" s="8"/>
      <c r="B56" s="42" t="s">
        <v>16</v>
      </c>
      <c r="C56" s="42"/>
      <c r="D56" s="42"/>
      <c r="E56" s="42"/>
      <c r="F56" s="43" t="s">
        <v>20</v>
      </c>
      <c r="G56" s="43"/>
    </row>
    <row r="57" spans="1:18" ht="15.75">
      <c r="A57" s="4" t="s">
        <v>0</v>
      </c>
    </row>
    <row r="58" spans="1:18" ht="16.5" thickBot="1">
      <c r="A58" s="8"/>
      <c r="B58" s="42" t="s">
        <v>105</v>
      </c>
      <c r="C58" s="42"/>
      <c r="D58" s="42"/>
      <c r="E58" s="42"/>
      <c r="F58" s="43"/>
      <c r="G58" s="43"/>
    </row>
    <row r="59" spans="1:18" ht="15.75">
      <c r="A59" s="4" t="s">
        <v>2</v>
      </c>
    </row>
    <row r="60" spans="1:18" ht="33" customHeight="1">
      <c r="A60" s="8"/>
      <c r="B60" s="42" t="s">
        <v>17</v>
      </c>
      <c r="C60" s="42"/>
      <c r="D60" s="42"/>
      <c r="E60" s="42"/>
      <c r="F60" s="44" t="s">
        <v>104</v>
      </c>
      <c r="G60" s="44"/>
    </row>
    <row r="61" spans="1:18" ht="15.75">
      <c r="A61" s="4" t="s">
        <v>18</v>
      </c>
    </row>
    <row r="62" spans="1:18">
      <c r="A62" s="3"/>
    </row>
    <row r="63" spans="1:18" ht="15.75">
      <c r="A63" s="9"/>
      <c r="B63" s="41" t="s">
        <v>19</v>
      </c>
      <c r="C63" s="41"/>
      <c r="D63" s="41"/>
      <c r="E63" s="41"/>
    </row>
    <row r="64" spans="1:18">
      <c r="A64" s="3"/>
    </row>
    <row r="65" spans="1:1">
      <c r="A65" s="10"/>
    </row>
  </sheetData>
  <mergeCells count="22">
    <mergeCell ref="A1:A52"/>
    <mergeCell ref="B1:G1"/>
    <mergeCell ref="B2:G2"/>
    <mergeCell ref="B3:G3"/>
    <mergeCell ref="B4:G4"/>
    <mergeCell ref="B5:G5"/>
    <mergeCell ref="F6:F8"/>
    <mergeCell ref="F9:F11"/>
    <mergeCell ref="B56:E56"/>
    <mergeCell ref="F56:G56"/>
    <mergeCell ref="B6:B11"/>
    <mergeCell ref="C6:C11"/>
    <mergeCell ref="D6:E6"/>
    <mergeCell ref="D7:E7"/>
    <mergeCell ref="D8:E8"/>
    <mergeCell ref="E9:E11"/>
    <mergeCell ref="G9:G11"/>
    <mergeCell ref="B58:E58"/>
    <mergeCell ref="F58:G58"/>
    <mergeCell ref="B60:E60"/>
    <mergeCell ref="F60:G60"/>
    <mergeCell ref="B63:E63"/>
  </mergeCells>
  <printOptions horizontalCentered="1"/>
  <pageMargins left="0.59055118110236227" right="0.39370078740157483" top="0.78740157480314965" bottom="0.3937007874015748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Кв.отчет 1-полуг 2023 г. форма2</vt:lpstr>
      <vt:lpstr>'Кв.отчет 1-полуг 2023 г. форма2'!Область_печати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Client114</dc:creator>
  <cp:lastModifiedBy>Elyor Nazarov</cp:lastModifiedBy>
  <cp:lastPrinted>2023-07-26T06:39:17Z</cp:lastPrinted>
  <dcterms:created xsi:type="dcterms:W3CDTF">2022-03-07T11:06:10Z</dcterms:created>
  <dcterms:modified xsi:type="dcterms:W3CDTF">2023-07-28T11:48:36Z</dcterms:modified>
</cp:coreProperties>
</file>